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9002718\Desktop\"/>
    </mc:Choice>
  </mc:AlternateContent>
  <xr:revisionPtr revIDLastSave="0" documentId="8_{F417A756-70F9-4F80-AE4B-58B74DFCB875}" xr6:coauthVersionLast="45" xr6:coauthVersionMax="45" xr10:uidLastSave="{00000000-0000-0000-0000-000000000000}"/>
  <bookViews>
    <workbookView xWindow="-120" yWindow="-120" windowWidth="20700" windowHeight="11160" tabRatio="589" activeTab="4" xr2:uid="{00000000-000D-0000-FFFF-FFFF00000000}"/>
  </bookViews>
  <sheets>
    <sheet name="Obras" sheetId="86" r:id="rId1"/>
    <sheet name="Equipamentos" sheetId="88" r:id="rId2"/>
    <sheet name="Capacitação" sheetId="90" r:id="rId3"/>
    <sheet name="Pesquisa" sheetId="92" r:id="rId4"/>
    <sheet name="Custeio" sheetId="94" r:id="rId5"/>
  </sheets>
  <definedNames>
    <definedName name="_xlnm._FilterDatabase" localSheetId="2" hidden="1">Capacitação!#REF!</definedName>
    <definedName name="_xlnm._FilterDatabase" localSheetId="4" hidden="1">Custeio!#REF!</definedName>
    <definedName name="_xlnm._FilterDatabase" localSheetId="1" hidden="1">Equipamentos!#REF!</definedName>
    <definedName name="_xlnm._FilterDatabase" localSheetId="0" hidden="1">Obras!#REF!</definedName>
    <definedName name="_xlnm._FilterDatabase" localSheetId="3" hidden="1">Pesquisa!#REF!</definedName>
    <definedName name="_xlnm.Print_Area" localSheetId="2">Capacitação!$A$1:$N$7</definedName>
    <definedName name="_xlnm.Print_Area" localSheetId="4">Custeio!$A$1:$N$9</definedName>
    <definedName name="_xlnm.Print_Area" localSheetId="1">Equipamentos!$A$1:$N$16</definedName>
    <definedName name="_xlnm.Print_Area" localSheetId="0">Obras!$A$1:$N$7</definedName>
    <definedName name="_xlnm.Print_Area" localSheetId="3">Pesquisa!$A$1:$N$7</definedName>
    <definedName name="_xlnm.Print_Titles" localSheetId="2">Capacitação!$1:$4</definedName>
    <definedName name="_xlnm.Print_Titles" localSheetId="4">Custeio!$1:$4</definedName>
    <definedName name="_xlnm.Print_Titles" localSheetId="1">Equipamentos!$1:$4</definedName>
    <definedName name="_xlnm.Print_Titles" localSheetId="0">Obras!$1:$4</definedName>
    <definedName name="_xlnm.Print_Titles" localSheetId="3">Pesquisa!$1:$4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86" l="1"/>
  <c r="J7" i="94" l="1"/>
  <c r="J8" i="94"/>
  <c r="M7" i="94"/>
  <c r="M8" i="94"/>
  <c r="L7" i="94"/>
  <c r="L8" i="94"/>
  <c r="J22" i="88" l="1"/>
  <c r="M8" i="92" l="1"/>
  <c r="L8" i="92"/>
  <c r="J8" i="92"/>
  <c r="M21" i="88"/>
  <c r="M16" i="86"/>
  <c r="L21" i="88" l="1"/>
  <c r="J21" i="88"/>
  <c r="L16" i="86"/>
  <c r="J16" i="86"/>
  <c r="J6" i="94" l="1"/>
  <c r="M20" i="88" l="1"/>
  <c r="L20" i="88"/>
  <c r="M19" i="88"/>
  <c r="L19" i="88"/>
  <c r="M18" i="88"/>
  <c r="L18" i="88"/>
  <c r="M17" i="88"/>
  <c r="L17" i="88"/>
  <c r="M16" i="88"/>
  <c r="L16" i="88"/>
  <c r="M15" i="88"/>
  <c r="L15" i="88"/>
  <c r="M14" i="88"/>
  <c r="L14" i="88"/>
  <c r="M13" i="88"/>
  <c r="L13" i="88"/>
  <c r="M12" i="88"/>
  <c r="L12" i="88"/>
  <c r="M11" i="88"/>
  <c r="L11" i="88"/>
  <c r="J20" i="88"/>
  <c r="J19" i="88"/>
  <c r="J18" i="88"/>
  <c r="J17" i="88"/>
  <c r="J16" i="88"/>
  <c r="J15" i="88"/>
  <c r="J14" i="88"/>
  <c r="J13" i="88"/>
  <c r="J12" i="88"/>
  <c r="J11" i="88"/>
  <c r="M10" i="88"/>
  <c r="L10" i="88"/>
  <c r="J10" i="88"/>
  <c r="M9" i="88"/>
  <c r="L9" i="88"/>
  <c r="J9" i="88"/>
  <c r="M8" i="88"/>
  <c r="L8" i="88"/>
  <c r="J8" i="88"/>
  <c r="M7" i="88"/>
  <c r="L7" i="88"/>
  <c r="J7" i="88"/>
  <c r="M6" i="88"/>
  <c r="L6" i="88"/>
  <c r="J6" i="88"/>
  <c r="M11" i="90"/>
  <c r="L11" i="90"/>
  <c r="M10" i="90"/>
  <c r="L10" i="90"/>
  <c r="M9" i="90"/>
  <c r="L9" i="90"/>
  <c r="M8" i="90"/>
  <c r="L8" i="90"/>
  <c r="M7" i="90"/>
  <c r="L7" i="90"/>
  <c r="M6" i="90"/>
  <c r="L6" i="90"/>
  <c r="J6" i="90"/>
  <c r="J7" i="90"/>
  <c r="J8" i="90"/>
  <c r="J9" i="90"/>
  <c r="J10" i="90"/>
  <c r="J11" i="90"/>
  <c r="M7" i="92"/>
  <c r="L7" i="92"/>
  <c r="M6" i="92"/>
  <c r="L6" i="92"/>
  <c r="J7" i="92"/>
  <c r="J6" i="92"/>
  <c r="M6" i="94"/>
  <c r="L6" i="94"/>
  <c r="M15" i="86"/>
  <c r="L15" i="86"/>
  <c r="M14" i="86"/>
  <c r="L14" i="86"/>
  <c r="J15" i="86"/>
  <c r="J14" i="86"/>
  <c r="M13" i="86"/>
  <c r="L13" i="86"/>
  <c r="J13" i="86"/>
  <c r="M12" i="86"/>
  <c r="J12" i="86"/>
  <c r="M11" i="86"/>
  <c r="L11" i="86"/>
  <c r="J11" i="86"/>
  <c r="M10" i="86"/>
  <c r="L10" i="86"/>
  <c r="J10" i="86"/>
  <c r="M9" i="86"/>
  <c r="L9" i="86"/>
  <c r="J9" i="86"/>
  <c r="M8" i="86"/>
  <c r="L8" i="86"/>
  <c r="J8" i="86"/>
  <c r="J7" i="86"/>
  <c r="M6" i="86"/>
  <c r="L6" i="86"/>
  <c r="J6" i="86"/>
</calcChain>
</file>

<file path=xl/sharedStrings.xml><?xml version="1.0" encoding="utf-8"?>
<sst xmlns="http://schemas.openxmlformats.org/spreadsheetml/2006/main" count="409" uniqueCount="185">
  <si>
    <t>Objeto do Convênio</t>
  </si>
  <si>
    <t>Hemominas</t>
  </si>
  <si>
    <t>Total do Convênio</t>
  </si>
  <si>
    <t>Prestação Contas</t>
  </si>
  <si>
    <t>Renovação</t>
  </si>
  <si>
    <t>Datas</t>
  </si>
  <si>
    <t>Valores dos Convênios</t>
  </si>
  <si>
    <t>Ano</t>
  </si>
  <si>
    <t>Nº Convênio</t>
  </si>
  <si>
    <t>Nº SIMG</t>
  </si>
  <si>
    <t>Planilha de Controle Convênios</t>
  </si>
  <si>
    <t>Orgão 
Conced.</t>
  </si>
  <si>
    <t>Nº Siconv</t>
  </si>
  <si>
    <t>Observações:</t>
  </si>
  <si>
    <t>** nº do processo SEI principal.</t>
  </si>
  <si>
    <t>* Informar o nome e o setor (sigla).</t>
  </si>
  <si>
    <t>Concedente</t>
  </si>
  <si>
    <t xml:space="preserve">Vigência </t>
  </si>
  <si>
    <t xml:space="preserve">CCD: 001.31 </t>
  </si>
  <si>
    <t>nº. SEI**</t>
  </si>
  <si>
    <t>FPOP-A.GDI.EPJ-01
VERSÃO 01 - Agosto/2019</t>
  </si>
  <si>
    <t>Gestor*</t>
  </si>
  <si>
    <t>642689</t>
  </si>
  <si>
    <t>089664</t>
  </si>
  <si>
    <t>2008</t>
  </si>
  <si>
    <t>MS</t>
  </si>
  <si>
    <t>9000591</t>
  </si>
  <si>
    <t>Reforma Hemonúcleo Manhuaçu</t>
  </si>
  <si>
    <t>xxxxx</t>
  </si>
  <si>
    <t xml:space="preserve">750626  </t>
  </si>
  <si>
    <t>061492</t>
  </si>
  <si>
    <t>9008259</t>
  </si>
  <si>
    <t>Reforma  Hemonúcleo Diamantina</t>
  </si>
  <si>
    <t xml:space="preserve">750621 </t>
  </si>
  <si>
    <t>060679</t>
  </si>
  <si>
    <t>9008260</t>
  </si>
  <si>
    <t>Reforma  Hemonúcleo Ponte Nova</t>
  </si>
  <si>
    <t xml:space="preserve">764283  </t>
  </si>
  <si>
    <t>065232</t>
  </si>
  <si>
    <t>SES</t>
  </si>
  <si>
    <t>xxxx</t>
  </si>
  <si>
    <t>Construção do Cetebio</t>
  </si>
  <si>
    <t xml:space="preserve">765543  </t>
  </si>
  <si>
    <t>065236</t>
  </si>
  <si>
    <t>Reforma Hemocentro Pouso Alegre</t>
  </si>
  <si>
    <t xml:space="preserve">765547  </t>
  </si>
  <si>
    <t>065237</t>
  </si>
  <si>
    <t>Reforma Hemocentro Montes Claros</t>
  </si>
  <si>
    <t xml:space="preserve">765549 </t>
  </si>
  <si>
    <t>065238</t>
  </si>
  <si>
    <t>Reforma  Hemonúcleo  São João Del Rei</t>
  </si>
  <si>
    <t xml:space="preserve">775091 </t>
  </si>
  <si>
    <t>023172</t>
  </si>
  <si>
    <t>Conclusão da Unidade de Coleta de Betim</t>
  </si>
  <si>
    <t>066683</t>
  </si>
  <si>
    <t>9210791</t>
  </si>
  <si>
    <t>Construção da Sede  Hemonúcleo Ponte Nova</t>
  </si>
  <si>
    <t>Construção do Hemonúcleo Ipatinga</t>
  </si>
  <si>
    <t>2320.01.0002148/2018-25</t>
  </si>
  <si>
    <t>TDCO 05</t>
  </si>
  <si>
    <t>2019</t>
  </si>
  <si>
    <t>Custeio das ações para captação de doadores de sangue, coleta, produção e distribuição de hemocomponentes para a manutenção de estoque de sangue e componentes, em atendimento ao plano de contingência devido à epidemia de dengue conforme Decreto NE nº 252/2019</t>
  </si>
  <si>
    <t>2320.01.0006480/2019-40</t>
  </si>
  <si>
    <t>836289</t>
  </si>
  <si>
    <t>26658</t>
  </si>
  <si>
    <t>2016</t>
  </si>
  <si>
    <t>836294</t>
  </si>
  <si>
    <t>26657</t>
  </si>
  <si>
    <t>9131050</t>
  </si>
  <si>
    <t>9131049</t>
  </si>
  <si>
    <t>Pesquisa  - implantação de testes para realizar o diagnóstico de pacientes com doença de Von Willebrand</t>
  </si>
  <si>
    <t>Pesquisa HCV e Hemofilia</t>
  </si>
  <si>
    <t>2320.01.0001918/2018-27</t>
  </si>
  <si>
    <t xml:space="preserve">2320.01.0002496/2018-38 </t>
  </si>
  <si>
    <t>Dirceu Jacome -  A.GIF</t>
  </si>
  <si>
    <t>Daniel Chaves - T.GDT.PQS</t>
  </si>
  <si>
    <t>Marina Lobato - T.GDT</t>
  </si>
  <si>
    <t>Maria José - T.GSA</t>
  </si>
  <si>
    <t>761670</t>
  </si>
  <si>
    <t>032776</t>
  </si>
  <si>
    <t>760945</t>
  </si>
  <si>
    <t>034502</t>
  </si>
  <si>
    <t>775278</t>
  </si>
  <si>
    <t>036598</t>
  </si>
  <si>
    <t>078863</t>
  </si>
  <si>
    <t>2011</t>
  </si>
  <si>
    <t>2012</t>
  </si>
  <si>
    <t>-----</t>
  </si>
  <si>
    <t>Capacitação e Qualificação de profissional Técnico e Administrativo em Níveis Gerenciais</t>
  </si>
  <si>
    <t>Estratégias para Implantação de Comitês Transfusionais e Aprimoramento da Hemovigilância Transfusional no Âmbito da Hemorrede Nacional.</t>
  </si>
  <si>
    <t>Capacitação Técnica dos Servidores da Fundação Hemominas</t>
  </si>
  <si>
    <t>Capacitação Profissionais</t>
  </si>
  <si>
    <t>Encontro Residual</t>
  </si>
  <si>
    <t>IX Simpósio Brasileiro de Doença Falciforme</t>
  </si>
  <si>
    <t>Isabelli Vasconcelos - A.GIF.ENG</t>
  </si>
  <si>
    <t>Manuela Mota- G.GRH.TDE</t>
  </si>
  <si>
    <t>Raquel Delgado - T.GHH.HTNI</t>
  </si>
  <si>
    <t>2320.01.0002130/2018-26</t>
  </si>
  <si>
    <t xml:space="preserve">2320.01.0002497/2018-11 </t>
  </si>
  <si>
    <t>2320.01.0002499/2018-54</t>
  </si>
  <si>
    <t xml:space="preserve">675
728055 </t>
  </si>
  <si>
    <t>069255</t>
  </si>
  <si>
    <t>Aquisição de Equipamentos e Materiais Permanentes</t>
  </si>
  <si>
    <t xml:space="preserve">2320.01.0002065/2018-35 </t>
  </si>
  <si>
    <t>009</t>
  </si>
  <si>
    <t>797425</t>
  </si>
  <si>
    <t>089699</t>
  </si>
  <si>
    <t>2013</t>
  </si>
  <si>
    <t xml:space="preserve">2320.01.0002147/2018-52  </t>
  </si>
  <si>
    <t>797422</t>
  </si>
  <si>
    <t>089700</t>
  </si>
  <si>
    <t>2320.01.0004602/2018-18</t>
  </si>
  <si>
    <t>004</t>
  </si>
  <si>
    <t>2015</t>
  </si>
  <si>
    <t>2320.01.0002237/2018-47</t>
  </si>
  <si>
    <t>011</t>
  </si>
  <si>
    <t>012</t>
  </si>
  <si>
    <t>826249</t>
  </si>
  <si>
    <t>836296</t>
  </si>
  <si>
    <t>836291</t>
  </si>
  <si>
    <t>836292</t>
  </si>
  <si>
    <t>852636</t>
  </si>
  <si>
    <t>872064</t>
  </si>
  <si>
    <t>872065</t>
  </si>
  <si>
    <t>44121</t>
  </si>
  <si>
    <t>26660</t>
  </si>
  <si>
    <t>26659</t>
  </si>
  <si>
    <t>26683</t>
  </si>
  <si>
    <t>050273</t>
  </si>
  <si>
    <t>050279</t>
  </si>
  <si>
    <t>9074655</t>
  </si>
  <si>
    <t>9085353</t>
  </si>
  <si>
    <t>9085352</t>
  </si>
  <si>
    <t>9085354</t>
  </si>
  <si>
    <t xml:space="preserve">9178627 </t>
  </si>
  <si>
    <t>9178268</t>
  </si>
  <si>
    <t>2018</t>
  </si>
  <si>
    <t>Aquisição de Equipamentos e Materiais Permanentes - Hemoc.</t>
  </si>
  <si>
    <t>Aquisição de Equipamentos e Materiais Permanentes - Imuno</t>
  </si>
  <si>
    <t>Aquisição de Equipamentos e Materiais Permanentes - Informática</t>
  </si>
  <si>
    <t xml:space="preserve">2320.01.0002239/2018-90    </t>
  </si>
  <si>
    <t xml:space="preserve">2320.01.0002404/2018-97  </t>
  </si>
  <si>
    <t xml:space="preserve">2320.01.0002446/2018-30 </t>
  </si>
  <si>
    <t>2320.01.0002422/2018-96</t>
  </si>
  <si>
    <t>2320.01.0002502/2018-70</t>
  </si>
  <si>
    <t>2320.01.0002506/2018-59</t>
  </si>
  <si>
    <t xml:space="preserve">2320.01.0002187/2018-39    </t>
  </si>
  <si>
    <t>2320.01.0002185/2018-93</t>
  </si>
  <si>
    <t>2320.01.0002087/2018-23 
2320.01.0008561/2019-16</t>
  </si>
  <si>
    <t>Execução Direta (emenda parlamentar)</t>
  </si>
  <si>
    <t>Custeio - Recursos serão utilizados para pagamento de serviços e despesas correntes gerais do CETEBIO</t>
  </si>
  <si>
    <t>2320.01.0003666/2019-67</t>
  </si>
  <si>
    <t>Maria Lúcia Soares de Moura - Gerente Administrativa CETEBIO</t>
  </si>
  <si>
    <t>886359</t>
  </si>
  <si>
    <t>2320.01.0012327/2019-87</t>
  </si>
  <si>
    <t>046296</t>
  </si>
  <si>
    <t>046295</t>
  </si>
  <si>
    <t>886347</t>
  </si>
  <si>
    <t>2320.01.0012316/2019-93</t>
  </si>
  <si>
    <t xml:space="preserve">Reforma Hemocentro de Montes Claros  </t>
  </si>
  <si>
    <t>2320.01.0016159/2019-25</t>
  </si>
  <si>
    <t>Projeto de pesquisa - fatores genéticos e não-genéticos relacionados ao desfecho final da imunotolerância</t>
  </si>
  <si>
    <t>9241373</t>
  </si>
  <si>
    <t xml:space="preserve"> 9241372</t>
  </si>
  <si>
    <t>9241370</t>
  </si>
  <si>
    <t>799983</t>
  </si>
  <si>
    <t>852637</t>
  </si>
  <si>
    <t>888097</t>
  </si>
  <si>
    <t>836298</t>
  </si>
  <si>
    <t>008</t>
  </si>
  <si>
    <t>2020</t>
  </si>
  <si>
    <t>Equipamentos - Emenda Parlamentar Cássio Soares</t>
  </si>
  <si>
    <t>GSA e MEQ</t>
  </si>
  <si>
    <t>Não prorrogável</t>
  </si>
  <si>
    <t>1320.01.0032685/2020-12</t>
  </si>
  <si>
    <t>André Luiz - A.GTC</t>
  </si>
  <si>
    <t>André Luiz- A.GTC</t>
  </si>
  <si>
    <t>Maria José - T.GSA e André Luiz- A.GTC</t>
  </si>
  <si>
    <t>TDCO 011</t>
  </si>
  <si>
    <t>TCCO 012</t>
  </si>
  <si>
    <t>Emenda parlamentar</t>
  </si>
  <si>
    <t>Ricardo Júnior - G.GRH.SAO</t>
  </si>
  <si>
    <t>2320.01.0008756/2020-83</t>
  </si>
  <si>
    <t>2320.01.0008755/2020-13</t>
  </si>
  <si>
    <t>Em prestação de contas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</si>
</sst>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0"/>
      <name val="Arial"/>
    </font>
    <font>
      <b/>
      <sz val="22"/>
      <color theme="0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sz val="14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theme="4" tint="-0.24994659260841701"/>
      </patternFill>
    </fill>
    <fill>
      <patternFill patternType="solid">
        <fgColor theme="0"/>
        <bgColor theme="4" tint="-0.2499465926084170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0" fillId="0" borderId="0" xfId="0"/>
    <xf numFmtId="0" fontId="2" fillId="0" borderId="6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0" fillId="2" borderId="0" xfId="0" applyFill="1" applyBorder="1"/>
    <xf numFmtId="49" fontId="6" fillId="0" borderId="6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9" fillId="0" borderId="14" xfId="0" applyNumberFormat="1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6142" y="127000"/>
          <a:ext cx="1007878" cy="66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08930" name="Object 2" hidden="1">
              <a:extLst>
                <a:ext uri="{63B3BB69-23CF-44E3-9099-C40C66FF867C}">
                  <a14:compatExt spid="_x0000_s508930"/>
                </a:ext>
                <a:ext uri="{FF2B5EF4-FFF2-40B4-BE49-F238E27FC236}">
                  <a16:creationId xmlns:a16="http://schemas.microsoft.com/office/drawing/2014/main" id="{00000000-0008-0000-0000-00000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0942" y="12700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09953" name="Object 1" hidden="1">
              <a:extLst>
                <a:ext uri="{63B3BB69-23CF-44E3-9099-C40C66FF867C}">
                  <a14:compatExt spid="_x0000_s509953"/>
                </a:ext>
                <a:ext uri="{FF2B5EF4-FFF2-40B4-BE49-F238E27FC236}">
                  <a16:creationId xmlns:a16="http://schemas.microsoft.com/office/drawing/2014/main" id="{00000000-0008-0000-0100-000001C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0942" y="12700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10977" name="Object 1" hidden="1">
              <a:extLst>
                <a:ext uri="{63B3BB69-23CF-44E3-9099-C40C66FF867C}">
                  <a14:compatExt spid="_x0000_s510977"/>
                </a:ext>
                <a:ext uri="{FF2B5EF4-FFF2-40B4-BE49-F238E27FC236}">
                  <a16:creationId xmlns:a16="http://schemas.microsoft.com/office/drawing/2014/main" id="{00000000-0008-0000-0200-00000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0942" y="12700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12001" name="Object 1" hidden="1">
              <a:extLst>
                <a:ext uri="{63B3BB69-23CF-44E3-9099-C40C66FF867C}">
                  <a14:compatExt spid="_x0000_s512001"/>
                </a:ext>
                <a:ext uri="{FF2B5EF4-FFF2-40B4-BE49-F238E27FC236}">
                  <a16:creationId xmlns:a16="http://schemas.microsoft.com/office/drawing/2014/main" id="{00000000-0008-0000-0300-000001D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0942" y="12700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13025" name="Object 1" hidden="1">
              <a:extLst>
                <a:ext uri="{63B3BB69-23CF-44E3-9099-C40C66FF867C}">
                  <a14:compatExt spid="_x0000_s513025"/>
                </a:ext>
                <a:ext uri="{FF2B5EF4-FFF2-40B4-BE49-F238E27FC236}">
                  <a16:creationId xmlns:a16="http://schemas.microsoft.com/office/drawing/2014/main" id="{00000000-0008-0000-0400-000001D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BT394"/>
  <sheetViews>
    <sheetView zoomScale="70" zoomScaleNormal="70" zoomScaleSheetLayoutView="70" workbookViewId="0">
      <selection activeCell="K20" sqref="K20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34"/>
      <c r="B1" s="35"/>
      <c r="C1" s="38" t="s">
        <v>10</v>
      </c>
      <c r="D1" s="39"/>
      <c r="E1" s="39"/>
      <c r="F1" s="39"/>
      <c r="G1" s="39"/>
      <c r="H1" s="39"/>
      <c r="I1" s="39"/>
      <c r="J1" s="40"/>
      <c r="K1" s="60" t="s">
        <v>18</v>
      </c>
      <c r="L1" s="61"/>
      <c r="M1" s="62"/>
      <c r="N1" s="63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36"/>
      <c r="B2" s="37"/>
      <c r="C2" s="41"/>
      <c r="D2" s="42"/>
      <c r="E2" s="42"/>
      <c r="F2" s="42"/>
      <c r="G2" s="42"/>
      <c r="H2" s="42"/>
      <c r="I2" s="42"/>
      <c r="J2" s="43"/>
      <c r="K2" s="65" t="s">
        <v>20</v>
      </c>
      <c r="L2" s="66"/>
      <c r="M2" s="66"/>
      <c r="N2" s="64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44" t="s">
        <v>8</v>
      </c>
      <c r="B3" s="47" t="s">
        <v>12</v>
      </c>
      <c r="C3" s="48" t="s">
        <v>7</v>
      </c>
      <c r="D3" s="47" t="s">
        <v>11</v>
      </c>
      <c r="E3" s="44" t="s">
        <v>9</v>
      </c>
      <c r="F3" s="54" t="s">
        <v>0</v>
      </c>
      <c r="G3" s="54" t="s">
        <v>21</v>
      </c>
      <c r="H3" s="49" t="s">
        <v>6</v>
      </c>
      <c r="I3" s="50"/>
      <c r="J3" s="51"/>
      <c r="K3" s="57" t="s">
        <v>5</v>
      </c>
      <c r="L3" s="58"/>
      <c r="M3" s="59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45"/>
      <c r="B4" s="48"/>
      <c r="C4" s="48"/>
      <c r="D4" s="48"/>
      <c r="E4" s="45"/>
      <c r="F4" s="56"/>
      <c r="G4" s="56"/>
      <c r="H4" s="52" t="s">
        <v>16</v>
      </c>
      <c r="I4" s="52" t="s">
        <v>1</v>
      </c>
      <c r="J4" s="52" t="s">
        <v>2</v>
      </c>
      <c r="K4" s="54" t="s">
        <v>17</v>
      </c>
      <c r="L4" s="54" t="s">
        <v>4</v>
      </c>
      <c r="M4" s="54" t="s">
        <v>3</v>
      </c>
      <c r="N4" s="54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46"/>
      <c r="B5" s="48"/>
      <c r="C5" s="48"/>
      <c r="D5" s="48"/>
      <c r="E5" s="46"/>
      <c r="F5" s="55"/>
      <c r="G5" s="55"/>
      <c r="H5" s="53"/>
      <c r="I5" s="53"/>
      <c r="J5" s="53"/>
      <c r="K5" s="55"/>
      <c r="L5" s="55"/>
      <c r="M5" s="55"/>
      <c r="N5" s="56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42" hidden="1" customHeight="1" thickBot="1" x14ac:dyDescent="0.25">
      <c r="A6" s="29" t="s">
        <v>22</v>
      </c>
      <c r="B6" s="31" t="s">
        <v>23</v>
      </c>
      <c r="C6" s="29" t="s">
        <v>24</v>
      </c>
      <c r="D6" s="29" t="s">
        <v>25</v>
      </c>
      <c r="E6" s="31" t="s">
        <v>26</v>
      </c>
      <c r="F6" s="31" t="s">
        <v>27</v>
      </c>
      <c r="G6" s="4" t="s">
        <v>74</v>
      </c>
      <c r="H6" s="5">
        <v>122723</v>
      </c>
      <c r="I6" s="5">
        <v>30680</v>
      </c>
      <c r="J6" s="6">
        <f t="shared" ref="J6:J15" si="0">SUM(H6:I6)</f>
        <v>153403</v>
      </c>
      <c r="K6" s="15">
        <v>43038</v>
      </c>
      <c r="L6" s="11">
        <f t="shared" ref="L6:L15" si="1">K6-140</f>
        <v>42898</v>
      </c>
      <c r="M6" s="11">
        <f>K6+60</f>
        <v>43098</v>
      </c>
      <c r="N6" s="7" t="s">
        <v>28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39" customHeight="1" thickBot="1" x14ac:dyDescent="0.25">
      <c r="A7" s="29" t="s">
        <v>29</v>
      </c>
      <c r="B7" s="29" t="s">
        <v>30</v>
      </c>
      <c r="C7" s="29">
        <v>2010</v>
      </c>
      <c r="D7" s="29" t="s">
        <v>25</v>
      </c>
      <c r="E7" s="29" t="s">
        <v>31</v>
      </c>
      <c r="F7" s="29" t="s">
        <v>32</v>
      </c>
      <c r="G7" s="4" t="s">
        <v>74</v>
      </c>
      <c r="H7" s="12">
        <v>200000</v>
      </c>
      <c r="I7" s="13">
        <v>50000</v>
      </c>
      <c r="J7" s="6">
        <f t="shared" si="0"/>
        <v>250000</v>
      </c>
      <c r="K7" s="16">
        <v>44196</v>
      </c>
      <c r="L7" s="14" t="s">
        <v>184</v>
      </c>
      <c r="M7" s="14">
        <f>K7+60</f>
        <v>44256</v>
      </c>
      <c r="N7" s="7" t="s">
        <v>28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39" hidden="1" customHeight="1" thickBot="1" x14ac:dyDescent="0.25">
      <c r="A8" s="29" t="s">
        <v>33</v>
      </c>
      <c r="B8" s="29" t="s">
        <v>34</v>
      </c>
      <c r="C8" s="29">
        <v>2010</v>
      </c>
      <c r="D8" s="29" t="s">
        <v>25</v>
      </c>
      <c r="E8" s="29" t="s">
        <v>35</v>
      </c>
      <c r="F8" s="29" t="s">
        <v>36</v>
      </c>
      <c r="G8" s="4" t="s">
        <v>74</v>
      </c>
      <c r="H8" s="12">
        <v>100000</v>
      </c>
      <c r="I8" s="13">
        <v>25000</v>
      </c>
      <c r="J8" s="6">
        <f t="shared" si="0"/>
        <v>125000</v>
      </c>
      <c r="K8" s="16">
        <v>43069</v>
      </c>
      <c r="L8" s="14">
        <f t="shared" si="1"/>
        <v>42929</v>
      </c>
      <c r="M8" s="14">
        <f t="shared" ref="M8:M15" si="2">K8+60</f>
        <v>43129</v>
      </c>
      <c r="N8" s="7" t="s">
        <v>28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39" customHeight="1" thickBot="1" x14ac:dyDescent="0.25">
      <c r="A9" s="29" t="s">
        <v>37</v>
      </c>
      <c r="B9" s="29" t="s">
        <v>38</v>
      </c>
      <c r="C9" s="29">
        <v>2011</v>
      </c>
      <c r="D9" s="29" t="s">
        <v>39</v>
      </c>
      <c r="E9" s="29" t="s">
        <v>40</v>
      </c>
      <c r="F9" s="29" t="s">
        <v>41</v>
      </c>
      <c r="G9" s="4" t="s">
        <v>74</v>
      </c>
      <c r="H9" s="12">
        <v>6400000</v>
      </c>
      <c r="I9" s="13">
        <v>1600000</v>
      </c>
      <c r="J9" s="6">
        <f t="shared" si="0"/>
        <v>8000000</v>
      </c>
      <c r="K9" s="16">
        <v>43861</v>
      </c>
      <c r="L9" s="11">
        <f t="shared" si="1"/>
        <v>43721</v>
      </c>
      <c r="M9" s="11">
        <f t="shared" si="2"/>
        <v>43921</v>
      </c>
      <c r="N9" s="7" t="s">
        <v>28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33.75" hidden="1" customHeight="1" thickBot="1" x14ac:dyDescent="0.25">
      <c r="A10" s="29" t="s">
        <v>42</v>
      </c>
      <c r="B10" s="29" t="s">
        <v>43</v>
      </c>
      <c r="C10" s="29">
        <v>2011</v>
      </c>
      <c r="D10" s="29" t="s">
        <v>39</v>
      </c>
      <c r="E10" s="29" t="s">
        <v>40</v>
      </c>
      <c r="F10" s="29" t="s">
        <v>44</v>
      </c>
      <c r="G10" s="4" t="s">
        <v>74</v>
      </c>
      <c r="H10" s="12">
        <v>350000</v>
      </c>
      <c r="I10" s="13">
        <v>87500</v>
      </c>
      <c r="J10" s="6">
        <f t="shared" si="0"/>
        <v>437500</v>
      </c>
      <c r="K10" s="16">
        <v>43707</v>
      </c>
      <c r="L10" s="14">
        <f t="shared" si="1"/>
        <v>43567</v>
      </c>
      <c r="M10" s="14">
        <f t="shared" si="2"/>
        <v>43767</v>
      </c>
      <c r="N10" s="7" t="s">
        <v>28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33.75" hidden="1" customHeight="1" thickBot="1" x14ac:dyDescent="0.25">
      <c r="A11" s="29" t="s">
        <v>45</v>
      </c>
      <c r="B11" s="29" t="s">
        <v>46</v>
      </c>
      <c r="C11" s="29">
        <v>2011</v>
      </c>
      <c r="D11" s="29" t="s">
        <v>39</v>
      </c>
      <c r="E11" s="29" t="s">
        <v>40</v>
      </c>
      <c r="F11" s="29" t="s">
        <v>47</v>
      </c>
      <c r="G11" s="4" t="s">
        <v>74</v>
      </c>
      <c r="H11" s="12">
        <v>500000</v>
      </c>
      <c r="I11" s="13">
        <v>125000</v>
      </c>
      <c r="J11" s="6">
        <f t="shared" si="0"/>
        <v>625000</v>
      </c>
      <c r="K11" s="16">
        <v>43496</v>
      </c>
      <c r="L11" s="14">
        <f t="shared" si="1"/>
        <v>43356</v>
      </c>
      <c r="M11" s="14">
        <f t="shared" si="2"/>
        <v>43556</v>
      </c>
      <c r="N11" s="7" t="s">
        <v>28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39.75" customHeight="1" thickBot="1" x14ac:dyDescent="0.25">
      <c r="A12" s="29" t="s">
        <v>48</v>
      </c>
      <c r="B12" s="29" t="s">
        <v>49</v>
      </c>
      <c r="C12" s="29">
        <v>2011</v>
      </c>
      <c r="D12" s="29" t="s">
        <v>39</v>
      </c>
      <c r="E12" s="29" t="s">
        <v>40</v>
      </c>
      <c r="F12" s="29" t="s">
        <v>50</v>
      </c>
      <c r="G12" s="4" t="s">
        <v>74</v>
      </c>
      <c r="H12" s="12">
        <v>250000</v>
      </c>
      <c r="I12" s="13">
        <v>62500</v>
      </c>
      <c r="J12" s="6">
        <f t="shared" si="0"/>
        <v>312500</v>
      </c>
      <c r="K12" s="16">
        <v>44074</v>
      </c>
      <c r="L12" s="14" t="s">
        <v>184</v>
      </c>
      <c r="M12" s="14">
        <f t="shared" si="2"/>
        <v>44134</v>
      </c>
      <c r="N12" s="7" t="s">
        <v>28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32.25" customHeight="1" thickBot="1" x14ac:dyDescent="0.25">
      <c r="A13" s="29" t="s">
        <v>51</v>
      </c>
      <c r="B13" s="29" t="s">
        <v>52</v>
      </c>
      <c r="C13" s="29">
        <v>2012</v>
      </c>
      <c r="D13" s="29" t="s">
        <v>25</v>
      </c>
      <c r="E13" s="29" t="s">
        <v>40</v>
      </c>
      <c r="F13" s="29" t="s">
        <v>53</v>
      </c>
      <c r="G13" s="4" t="s">
        <v>74</v>
      </c>
      <c r="H13" s="12">
        <v>3329999.96</v>
      </c>
      <c r="I13" s="12">
        <v>370000</v>
      </c>
      <c r="J13" s="6">
        <f t="shared" si="0"/>
        <v>3699999.96</v>
      </c>
      <c r="K13" s="16">
        <v>43861</v>
      </c>
      <c r="L13" s="11">
        <f t="shared" si="1"/>
        <v>43721</v>
      </c>
      <c r="M13" s="11">
        <f t="shared" si="2"/>
        <v>43921</v>
      </c>
      <c r="N13" s="7" t="s">
        <v>58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32.25" thickBot="1" x14ac:dyDescent="0.25">
      <c r="A14" s="29" t="s">
        <v>165</v>
      </c>
      <c r="B14" s="29" t="s">
        <v>54</v>
      </c>
      <c r="C14" s="29">
        <v>2013</v>
      </c>
      <c r="D14" s="29" t="s">
        <v>25</v>
      </c>
      <c r="E14" s="29" t="s">
        <v>55</v>
      </c>
      <c r="F14" s="32" t="s">
        <v>56</v>
      </c>
      <c r="G14" s="4" t="s">
        <v>74</v>
      </c>
      <c r="H14" s="12">
        <v>3329999.96</v>
      </c>
      <c r="I14" s="12">
        <v>370000</v>
      </c>
      <c r="J14" s="6">
        <f t="shared" si="0"/>
        <v>3699999.96</v>
      </c>
      <c r="K14" s="16">
        <v>44196</v>
      </c>
      <c r="L14" s="11">
        <f t="shared" si="1"/>
        <v>44056</v>
      </c>
      <c r="M14" s="11">
        <f t="shared" si="2"/>
        <v>44256</v>
      </c>
      <c r="N14" s="7" t="s">
        <v>148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32.25" hidden="1" customHeight="1" thickBot="1" x14ac:dyDescent="0.25">
      <c r="A15" s="29">
        <v>102</v>
      </c>
      <c r="B15" s="29" t="s">
        <v>40</v>
      </c>
      <c r="C15" s="29">
        <v>2014</v>
      </c>
      <c r="D15" s="29" t="s">
        <v>39</v>
      </c>
      <c r="E15" s="29" t="s">
        <v>40</v>
      </c>
      <c r="F15" s="32" t="s">
        <v>57</v>
      </c>
      <c r="G15" s="4" t="s">
        <v>74</v>
      </c>
      <c r="H15" s="12">
        <v>4000000</v>
      </c>
      <c r="I15" s="13">
        <v>0</v>
      </c>
      <c r="J15" s="6">
        <f t="shared" si="0"/>
        <v>4000000</v>
      </c>
      <c r="K15" s="16">
        <v>43186</v>
      </c>
      <c r="L15" s="11">
        <f t="shared" si="1"/>
        <v>43046</v>
      </c>
      <c r="M15" s="11">
        <f t="shared" si="2"/>
        <v>43246</v>
      </c>
      <c r="N15" s="7" t="s">
        <v>28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6.5" thickBot="1" x14ac:dyDescent="0.25">
      <c r="A16" s="29" t="s">
        <v>153</v>
      </c>
      <c r="B16" s="29" t="s">
        <v>155</v>
      </c>
      <c r="C16" s="29" t="s">
        <v>60</v>
      </c>
      <c r="D16" s="29" t="s">
        <v>25</v>
      </c>
      <c r="E16" s="29" t="s">
        <v>162</v>
      </c>
      <c r="F16" s="32" t="s">
        <v>159</v>
      </c>
      <c r="G16" s="4" t="s">
        <v>74</v>
      </c>
      <c r="H16" s="12">
        <v>700000</v>
      </c>
      <c r="I16" s="13">
        <v>0</v>
      </c>
      <c r="J16" s="6">
        <f t="shared" ref="J16" si="3">SUM(H16:I16)</f>
        <v>700000</v>
      </c>
      <c r="K16" s="16">
        <v>44548</v>
      </c>
      <c r="L16" s="11">
        <f t="shared" ref="L16" si="4">K16-140</f>
        <v>44408</v>
      </c>
      <c r="M16" s="11">
        <f>K16+60</f>
        <v>44608</v>
      </c>
      <c r="N16" s="7" t="s">
        <v>154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ht="13.5" thickBo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ht="18.75" customHeight="1" thickBot="1" x14ac:dyDescent="0.25">
      <c r="A20" s="9"/>
      <c r="B20" s="67" t="s">
        <v>13</v>
      </c>
      <c r="C20" s="68"/>
      <c r="D20" s="69"/>
      <c r="E20" s="73" t="s">
        <v>15</v>
      </c>
      <c r="F20" s="74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ht="18.75" thickBot="1" x14ac:dyDescent="0.25">
      <c r="A21" s="9"/>
      <c r="B21" s="70"/>
      <c r="C21" s="71"/>
      <c r="D21" s="72"/>
      <c r="E21" s="73" t="s">
        <v>14</v>
      </c>
      <c r="F21" s="74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s="9" customFormat="1" x14ac:dyDescent="0.2"/>
    <row r="40" spans="1:72" s="9" customFormat="1" x14ac:dyDescent="0.2"/>
    <row r="41" spans="1:72" s="9" customFormat="1" x14ac:dyDescent="0.2"/>
    <row r="42" spans="1:72" s="9" customFormat="1" x14ac:dyDescent="0.2"/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</sheetData>
  <mergeCells count="24">
    <mergeCell ref="B20:D21"/>
    <mergeCell ref="E20:F20"/>
    <mergeCell ref="E21:F21"/>
    <mergeCell ref="F3:F5"/>
    <mergeCell ref="G3:G5"/>
    <mergeCell ref="M4:M5"/>
    <mergeCell ref="N4:N5"/>
    <mergeCell ref="L4:L5"/>
    <mergeCell ref="K3:M3"/>
    <mergeCell ref="K1:M1"/>
    <mergeCell ref="N1:N2"/>
    <mergeCell ref="K2:M2"/>
    <mergeCell ref="K4:K5"/>
    <mergeCell ref="A1:B2"/>
    <mergeCell ref="C1:J2"/>
    <mergeCell ref="A3:A5"/>
    <mergeCell ref="B3:B5"/>
    <mergeCell ref="C3:C5"/>
    <mergeCell ref="D3:D5"/>
    <mergeCell ref="E3:E5"/>
    <mergeCell ref="H3:J3"/>
    <mergeCell ref="H4:H5"/>
    <mergeCell ref="I4:I5"/>
    <mergeCell ref="J4:J5"/>
  </mergeCells>
  <conditionalFormatting sqref="K6">
    <cfRule type="expression" priority="54" stopIfTrue="1">
      <formula>#REF!&gt;TODAY()+30</formula>
    </cfRule>
  </conditionalFormatting>
  <conditionalFormatting sqref="L6">
    <cfRule type="expression" priority="52" stopIfTrue="1">
      <formula>#REF!&gt;TODAY()+30</formula>
    </cfRule>
  </conditionalFormatting>
  <conditionalFormatting sqref="K7">
    <cfRule type="expression" priority="50" stopIfTrue="1">
      <formula>#REF!&gt;TODAY()+30</formula>
    </cfRule>
  </conditionalFormatting>
  <conditionalFormatting sqref="L9">
    <cfRule type="expression" priority="41" stopIfTrue="1">
      <formula>#REF!&gt;TODAY()+30</formula>
    </cfRule>
  </conditionalFormatting>
  <conditionalFormatting sqref="K8:L8">
    <cfRule type="expression" priority="45" stopIfTrue="1">
      <formula>#REF!&gt;TODAY()+30</formula>
    </cfRule>
  </conditionalFormatting>
  <conditionalFormatting sqref="K8">
    <cfRule type="expression" priority="44" stopIfTrue="1">
      <formula>M9&gt;TODAY()+30</formula>
    </cfRule>
  </conditionalFormatting>
  <conditionalFormatting sqref="K8">
    <cfRule type="expression" priority="43" stopIfTrue="1">
      <formula>#REF!&gt;TODAY()+30</formula>
    </cfRule>
  </conditionalFormatting>
  <conditionalFormatting sqref="K9">
    <cfRule type="expression" priority="40" stopIfTrue="1">
      <formula>#REF!&gt;TODAY()+30</formula>
    </cfRule>
  </conditionalFormatting>
  <conditionalFormatting sqref="K9">
    <cfRule type="expression" priority="39" stopIfTrue="1">
      <formula>M10&gt;TODAY()+30</formula>
    </cfRule>
  </conditionalFormatting>
  <conditionalFormatting sqref="K9">
    <cfRule type="expression" priority="38" stopIfTrue="1">
      <formula>#REF!&gt;TODAY()+30</formula>
    </cfRule>
  </conditionalFormatting>
  <conditionalFormatting sqref="K10">
    <cfRule type="expression" priority="23" stopIfTrue="1">
      <formula>#REF!&gt;TODAY()+30</formula>
    </cfRule>
  </conditionalFormatting>
  <conditionalFormatting sqref="K10">
    <cfRule type="expression" priority="21" stopIfTrue="1">
      <formula>#REF!&gt;TODAY()+30</formula>
    </cfRule>
  </conditionalFormatting>
  <conditionalFormatting sqref="K10">
    <cfRule type="expression" priority="22" stopIfTrue="1">
      <formula>M11&gt;TODAY()+30</formula>
    </cfRule>
  </conditionalFormatting>
  <conditionalFormatting sqref="L10">
    <cfRule type="expression" priority="25" stopIfTrue="1">
      <formula>#REF!&gt;TODAY()+30</formula>
    </cfRule>
  </conditionalFormatting>
  <conditionalFormatting sqref="L11">
    <cfRule type="expression" priority="20" stopIfTrue="1">
      <formula>#REF!&gt;TODAY()+30</formula>
    </cfRule>
  </conditionalFormatting>
  <conditionalFormatting sqref="L12">
    <cfRule type="expression" priority="18" stopIfTrue="1">
      <formula>#REF!&gt;TODAY()+30</formula>
    </cfRule>
  </conditionalFormatting>
  <conditionalFormatting sqref="L13:M13">
    <cfRule type="expression" priority="16" stopIfTrue="1">
      <formula>#REF!&gt;TODAY()+30</formula>
    </cfRule>
  </conditionalFormatting>
  <conditionalFormatting sqref="L15:M15">
    <cfRule type="expression" priority="12" stopIfTrue="1">
      <formula>#REF!&gt;TODAY()+30</formula>
    </cfRule>
  </conditionalFormatting>
  <conditionalFormatting sqref="L14:M14">
    <cfRule type="expression" priority="14" stopIfTrue="1">
      <formula>#REF!&gt;TODAY()+30</formula>
    </cfRule>
  </conditionalFormatting>
  <conditionalFormatting sqref="K11:K15">
    <cfRule type="expression" priority="10" stopIfTrue="1">
      <formula>#REF!&gt;TODAY()+30</formula>
    </cfRule>
  </conditionalFormatting>
  <conditionalFormatting sqref="K11:K15">
    <cfRule type="expression" priority="9" stopIfTrue="1">
      <formula>M12&gt;TODAY()+30</formula>
    </cfRule>
  </conditionalFormatting>
  <conditionalFormatting sqref="K11:K15">
    <cfRule type="expression" priority="8" stopIfTrue="1">
      <formula>#REF!&gt;TODAY()+30</formula>
    </cfRule>
  </conditionalFormatting>
  <conditionalFormatting sqref="L16">
    <cfRule type="expression" priority="7" stopIfTrue="1">
      <formula>#REF!&gt;TODAY()+30</formula>
    </cfRule>
  </conditionalFormatting>
  <conditionalFormatting sqref="K16">
    <cfRule type="expression" priority="6" stopIfTrue="1">
      <formula>#REF!&gt;TODAY()+30</formula>
    </cfRule>
  </conditionalFormatting>
  <conditionalFormatting sqref="K16">
    <cfRule type="expression" priority="5" stopIfTrue="1">
      <formula>M17&gt;TODAY()+30</formula>
    </cfRule>
  </conditionalFormatting>
  <conditionalFormatting sqref="K16">
    <cfRule type="expression" priority="4" stopIfTrue="1">
      <formula>#REF!&gt;TODAY()+30</formula>
    </cfRule>
  </conditionalFormatting>
  <conditionalFormatting sqref="M16">
    <cfRule type="expression" priority="2" stopIfTrue="1">
      <formula>#REF!&gt;TODAY()+30</formula>
    </cfRule>
  </conditionalFormatting>
  <conditionalFormatting sqref="L7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08930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0893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BT398"/>
  <sheetViews>
    <sheetView zoomScale="70" zoomScaleNormal="70" zoomScaleSheetLayoutView="70" workbookViewId="0">
      <selection activeCell="A9" sqref="A9:XFD9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34"/>
      <c r="B1" s="35"/>
      <c r="C1" s="38" t="s">
        <v>10</v>
      </c>
      <c r="D1" s="39"/>
      <c r="E1" s="39"/>
      <c r="F1" s="39"/>
      <c r="G1" s="39"/>
      <c r="H1" s="39"/>
      <c r="I1" s="39"/>
      <c r="J1" s="40"/>
      <c r="K1" s="60" t="s">
        <v>18</v>
      </c>
      <c r="L1" s="61"/>
      <c r="M1" s="62"/>
      <c r="N1" s="63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36"/>
      <c r="B2" s="37"/>
      <c r="C2" s="41"/>
      <c r="D2" s="42"/>
      <c r="E2" s="42"/>
      <c r="F2" s="42"/>
      <c r="G2" s="42"/>
      <c r="H2" s="42"/>
      <c r="I2" s="42"/>
      <c r="J2" s="43"/>
      <c r="K2" s="65" t="s">
        <v>20</v>
      </c>
      <c r="L2" s="66"/>
      <c r="M2" s="66"/>
      <c r="N2" s="64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44" t="s">
        <v>8</v>
      </c>
      <c r="B3" s="47" t="s">
        <v>12</v>
      </c>
      <c r="C3" s="48" t="s">
        <v>7</v>
      </c>
      <c r="D3" s="47" t="s">
        <v>11</v>
      </c>
      <c r="E3" s="44" t="s">
        <v>9</v>
      </c>
      <c r="F3" s="54" t="s">
        <v>0</v>
      </c>
      <c r="G3" s="54" t="s">
        <v>21</v>
      </c>
      <c r="H3" s="49" t="s">
        <v>6</v>
      </c>
      <c r="I3" s="50"/>
      <c r="J3" s="51"/>
      <c r="K3" s="57" t="s">
        <v>5</v>
      </c>
      <c r="L3" s="58"/>
      <c r="M3" s="59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45"/>
      <c r="B4" s="48"/>
      <c r="C4" s="48"/>
      <c r="D4" s="48"/>
      <c r="E4" s="45"/>
      <c r="F4" s="56"/>
      <c r="G4" s="56"/>
      <c r="H4" s="52" t="s">
        <v>16</v>
      </c>
      <c r="I4" s="52" t="s">
        <v>1</v>
      </c>
      <c r="J4" s="52" t="s">
        <v>2</v>
      </c>
      <c r="K4" s="54" t="s">
        <v>17</v>
      </c>
      <c r="L4" s="54" t="s">
        <v>4</v>
      </c>
      <c r="M4" s="54" t="s">
        <v>3</v>
      </c>
      <c r="N4" s="54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46"/>
      <c r="B5" s="48"/>
      <c r="C5" s="48"/>
      <c r="D5" s="48"/>
      <c r="E5" s="46"/>
      <c r="F5" s="55"/>
      <c r="G5" s="55"/>
      <c r="H5" s="53"/>
      <c r="I5" s="53"/>
      <c r="J5" s="53"/>
      <c r="K5" s="55"/>
      <c r="L5" s="55"/>
      <c r="M5" s="55"/>
      <c r="N5" s="56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42" customHeight="1" thickBot="1" x14ac:dyDescent="0.25">
      <c r="A6" s="32" t="s">
        <v>100</v>
      </c>
      <c r="B6" s="29" t="s">
        <v>101</v>
      </c>
      <c r="C6" s="29">
        <v>2009</v>
      </c>
      <c r="D6" s="29" t="s">
        <v>25</v>
      </c>
      <c r="E6" s="29">
        <v>9000843</v>
      </c>
      <c r="F6" s="30" t="s">
        <v>102</v>
      </c>
      <c r="G6" s="33" t="s">
        <v>77</v>
      </c>
      <c r="H6" s="12">
        <v>1629799</v>
      </c>
      <c r="I6" s="13">
        <v>407449.75</v>
      </c>
      <c r="J6" s="6">
        <f t="shared" ref="J6:J20" si="0">SUM(H6:I6)</f>
        <v>2037248.75</v>
      </c>
      <c r="K6" s="27">
        <v>44165</v>
      </c>
      <c r="L6" s="11">
        <f>K6-140</f>
        <v>44025</v>
      </c>
      <c r="M6" s="11">
        <f t="shared" ref="M6:M20" si="1">K6+60</f>
        <v>44225</v>
      </c>
      <c r="N6" s="7" t="s">
        <v>103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42" hidden="1" customHeight="1" thickBot="1" x14ac:dyDescent="0.25">
      <c r="A7" s="32" t="s">
        <v>104</v>
      </c>
      <c r="B7" s="29" t="s">
        <v>40</v>
      </c>
      <c r="C7" s="29" t="s">
        <v>86</v>
      </c>
      <c r="D7" s="29" t="s">
        <v>39</v>
      </c>
      <c r="E7" s="29">
        <v>9001536</v>
      </c>
      <c r="F7" s="30" t="s">
        <v>102</v>
      </c>
      <c r="G7" s="33" t="s">
        <v>77</v>
      </c>
      <c r="H7" s="12">
        <v>1600120</v>
      </c>
      <c r="I7" s="5">
        <v>0</v>
      </c>
      <c r="J7" s="6">
        <f t="shared" si="0"/>
        <v>1600120</v>
      </c>
      <c r="K7" s="27">
        <v>43052</v>
      </c>
      <c r="L7" s="11">
        <f>K7-140</f>
        <v>42912</v>
      </c>
      <c r="M7" s="11">
        <f t="shared" si="1"/>
        <v>43112</v>
      </c>
      <c r="N7" s="7" t="s">
        <v>28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42" customHeight="1" thickBot="1" x14ac:dyDescent="0.25">
      <c r="A8" s="29" t="s">
        <v>105</v>
      </c>
      <c r="B8" s="29" t="s">
        <v>106</v>
      </c>
      <c r="C8" s="29" t="s">
        <v>107</v>
      </c>
      <c r="D8" s="29" t="s">
        <v>25</v>
      </c>
      <c r="E8" s="29">
        <v>9020863</v>
      </c>
      <c r="F8" s="30" t="s">
        <v>102</v>
      </c>
      <c r="G8" s="33" t="s">
        <v>77</v>
      </c>
      <c r="H8" s="13">
        <v>1600120</v>
      </c>
      <c r="I8" s="13">
        <v>178000</v>
      </c>
      <c r="J8" s="6">
        <f t="shared" si="0"/>
        <v>1778120</v>
      </c>
      <c r="K8" s="19">
        <v>44023</v>
      </c>
      <c r="L8" s="11">
        <f>K8-140</f>
        <v>43883</v>
      </c>
      <c r="M8" s="11">
        <f t="shared" si="1"/>
        <v>44083</v>
      </c>
      <c r="N8" s="7" t="s">
        <v>108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42" hidden="1" customHeight="1" thickBot="1" x14ac:dyDescent="0.25">
      <c r="A9" s="29" t="s">
        <v>109</v>
      </c>
      <c r="B9" s="29" t="s">
        <v>110</v>
      </c>
      <c r="C9" s="29" t="s">
        <v>107</v>
      </c>
      <c r="D9" s="29" t="s">
        <v>25</v>
      </c>
      <c r="E9" s="29" t="s">
        <v>40</v>
      </c>
      <c r="F9" s="30" t="s">
        <v>102</v>
      </c>
      <c r="G9" s="33" t="s">
        <v>77</v>
      </c>
      <c r="H9" s="13">
        <v>500000</v>
      </c>
      <c r="I9" s="13">
        <v>55952</v>
      </c>
      <c r="J9" s="6">
        <f t="shared" si="0"/>
        <v>555952</v>
      </c>
      <c r="K9" s="19">
        <v>43325</v>
      </c>
      <c r="L9" s="11">
        <f>K9-140</f>
        <v>43185</v>
      </c>
      <c r="M9" s="11">
        <f t="shared" si="1"/>
        <v>43385</v>
      </c>
      <c r="N9" s="7" t="s">
        <v>111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42" customHeight="1" thickBot="1" x14ac:dyDescent="0.25">
      <c r="A10" s="29" t="s">
        <v>112</v>
      </c>
      <c r="B10" s="29" t="s">
        <v>40</v>
      </c>
      <c r="C10" s="29" t="s">
        <v>113</v>
      </c>
      <c r="D10" s="29" t="s">
        <v>39</v>
      </c>
      <c r="E10" s="29">
        <v>9001809</v>
      </c>
      <c r="F10" s="30" t="s">
        <v>102</v>
      </c>
      <c r="G10" s="33" t="s">
        <v>77</v>
      </c>
      <c r="H10" s="12">
        <v>659120.17000000004</v>
      </c>
      <c r="I10" s="12">
        <v>0</v>
      </c>
      <c r="J10" s="6">
        <f t="shared" si="0"/>
        <v>659120.17000000004</v>
      </c>
      <c r="K10" s="19">
        <v>44151</v>
      </c>
      <c r="L10" s="11">
        <f t="shared" ref="L10:L20" si="2">K10-140</f>
        <v>44011</v>
      </c>
      <c r="M10" s="11">
        <f t="shared" si="1"/>
        <v>44211</v>
      </c>
      <c r="N10" s="7" t="s">
        <v>114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42" hidden="1" customHeight="1" thickBot="1" x14ac:dyDescent="0.25">
      <c r="A11" s="29" t="s">
        <v>115</v>
      </c>
      <c r="B11" s="29" t="s">
        <v>87</v>
      </c>
      <c r="C11" s="29" t="s">
        <v>113</v>
      </c>
      <c r="D11" s="29" t="s">
        <v>39</v>
      </c>
      <c r="E11" s="29">
        <v>9001194</v>
      </c>
      <c r="F11" s="30" t="s">
        <v>102</v>
      </c>
      <c r="G11" s="33" t="s">
        <v>77</v>
      </c>
      <c r="H11" s="12">
        <v>102095.28</v>
      </c>
      <c r="I11" s="12">
        <v>0</v>
      </c>
      <c r="J11" s="6">
        <f t="shared" si="0"/>
        <v>102095.28</v>
      </c>
      <c r="K11" s="19">
        <v>43090</v>
      </c>
      <c r="L11" s="11">
        <f t="shared" si="2"/>
        <v>42950</v>
      </c>
      <c r="M11" s="11">
        <f t="shared" si="1"/>
        <v>43150</v>
      </c>
      <c r="N11" s="7" t="s">
        <v>28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42" hidden="1" customHeight="1" thickBot="1" x14ac:dyDescent="0.25">
      <c r="A12" s="10" t="s">
        <v>116</v>
      </c>
      <c r="B12" s="10" t="s">
        <v>87</v>
      </c>
      <c r="C12" s="10" t="s">
        <v>113</v>
      </c>
      <c r="D12" s="10" t="s">
        <v>39</v>
      </c>
      <c r="E12" s="10">
        <v>9007332</v>
      </c>
      <c r="F12" s="20" t="s">
        <v>102</v>
      </c>
      <c r="G12" s="4" t="s">
        <v>77</v>
      </c>
      <c r="H12" s="28">
        <v>57540.2</v>
      </c>
      <c r="I12" s="12">
        <v>0</v>
      </c>
      <c r="J12" s="6">
        <f t="shared" si="0"/>
        <v>57540.2</v>
      </c>
      <c r="K12" s="19">
        <v>43090</v>
      </c>
      <c r="L12" s="11">
        <f t="shared" si="2"/>
        <v>42950</v>
      </c>
      <c r="M12" s="11">
        <f t="shared" si="1"/>
        <v>43150</v>
      </c>
      <c r="N12" s="7" t="s">
        <v>28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42" hidden="1" customHeight="1" thickBot="1" x14ac:dyDescent="0.25">
      <c r="A13" s="29" t="s">
        <v>117</v>
      </c>
      <c r="B13" s="10" t="s">
        <v>124</v>
      </c>
      <c r="C13" s="10" t="s">
        <v>113</v>
      </c>
      <c r="D13" s="10" t="s">
        <v>25</v>
      </c>
      <c r="E13" s="10" t="s">
        <v>130</v>
      </c>
      <c r="F13" s="18" t="s">
        <v>102</v>
      </c>
      <c r="G13" s="4" t="s">
        <v>77</v>
      </c>
      <c r="H13" s="28">
        <v>500000</v>
      </c>
      <c r="I13" s="12">
        <v>0</v>
      </c>
      <c r="J13" s="6">
        <f t="shared" si="0"/>
        <v>500000</v>
      </c>
      <c r="K13" s="19">
        <v>43827</v>
      </c>
      <c r="L13" s="11">
        <f t="shared" si="2"/>
        <v>43687</v>
      </c>
      <c r="M13" s="11">
        <f t="shared" si="1"/>
        <v>43887</v>
      </c>
      <c r="N13" s="7" t="s">
        <v>140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42" customHeight="1" thickBot="1" x14ac:dyDescent="0.25">
      <c r="A14" s="29" t="s">
        <v>118</v>
      </c>
      <c r="B14" s="29" t="s">
        <v>125</v>
      </c>
      <c r="C14" s="29">
        <v>2016</v>
      </c>
      <c r="D14" s="29" t="s">
        <v>25</v>
      </c>
      <c r="E14" s="29" t="s">
        <v>131</v>
      </c>
      <c r="F14" s="30" t="s">
        <v>137</v>
      </c>
      <c r="G14" s="4" t="s">
        <v>77</v>
      </c>
      <c r="H14" s="28">
        <v>250000</v>
      </c>
      <c r="I14" s="12">
        <v>0</v>
      </c>
      <c r="J14" s="6">
        <f t="shared" si="0"/>
        <v>250000</v>
      </c>
      <c r="K14" s="19">
        <v>44193</v>
      </c>
      <c r="L14" s="11">
        <f t="shared" si="2"/>
        <v>44053</v>
      </c>
      <c r="M14" s="11">
        <f t="shared" si="1"/>
        <v>44253</v>
      </c>
      <c r="N14" s="7" t="s">
        <v>141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42" customHeight="1" thickBot="1" x14ac:dyDescent="0.25">
      <c r="A15" s="29" t="s">
        <v>119</v>
      </c>
      <c r="B15" s="29" t="s">
        <v>126</v>
      </c>
      <c r="C15" s="29" t="s">
        <v>65</v>
      </c>
      <c r="D15" s="29" t="s">
        <v>25</v>
      </c>
      <c r="E15" s="29" t="s">
        <v>132</v>
      </c>
      <c r="F15" s="30" t="s">
        <v>138</v>
      </c>
      <c r="G15" s="4" t="s">
        <v>77</v>
      </c>
      <c r="H15" s="28">
        <v>250000</v>
      </c>
      <c r="I15" s="12">
        <v>0</v>
      </c>
      <c r="J15" s="6">
        <f t="shared" si="0"/>
        <v>250000</v>
      </c>
      <c r="K15" s="19">
        <v>44023</v>
      </c>
      <c r="L15" s="11">
        <f t="shared" si="2"/>
        <v>43883</v>
      </c>
      <c r="M15" s="11">
        <f t="shared" si="1"/>
        <v>44083</v>
      </c>
      <c r="N15" s="7" t="s">
        <v>142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39" customHeight="1" thickBot="1" x14ac:dyDescent="0.25">
      <c r="A16" s="29" t="s">
        <v>120</v>
      </c>
      <c r="B16" s="29" t="s">
        <v>127</v>
      </c>
      <c r="C16" s="29" t="s">
        <v>65</v>
      </c>
      <c r="D16" s="29" t="s">
        <v>25</v>
      </c>
      <c r="E16" s="29" t="s">
        <v>133</v>
      </c>
      <c r="F16" s="30" t="s">
        <v>102</v>
      </c>
      <c r="G16" s="4" t="s">
        <v>77</v>
      </c>
      <c r="H16" s="28">
        <v>515000</v>
      </c>
      <c r="I16" s="12">
        <v>0</v>
      </c>
      <c r="J16" s="6">
        <f t="shared" si="0"/>
        <v>515000</v>
      </c>
      <c r="K16" s="19">
        <v>44159</v>
      </c>
      <c r="L16" s="11">
        <f t="shared" si="2"/>
        <v>44019</v>
      </c>
      <c r="M16" s="11">
        <f t="shared" si="1"/>
        <v>44219</v>
      </c>
      <c r="N16" s="7" t="s">
        <v>143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ht="32.25" thickBot="1" x14ac:dyDescent="0.25">
      <c r="A17" s="29" t="s">
        <v>121</v>
      </c>
      <c r="B17" s="29">
        <v>92782</v>
      </c>
      <c r="C17" s="29">
        <v>2017</v>
      </c>
      <c r="D17" s="29" t="s">
        <v>25</v>
      </c>
      <c r="E17" s="29" t="s">
        <v>134</v>
      </c>
      <c r="F17" s="30" t="s">
        <v>139</v>
      </c>
      <c r="G17" s="4" t="s">
        <v>175</v>
      </c>
      <c r="H17" s="28">
        <v>250000</v>
      </c>
      <c r="I17" s="12">
        <v>0</v>
      </c>
      <c r="J17" s="6">
        <f t="shared" si="0"/>
        <v>250000</v>
      </c>
      <c r="K17" s="19">
        <v>44026</v>
      </c>
      <c r="L17" s="11">
        <f t="shared" si="2"/>
        <v>43886</v>
      </c>
      <c r="M17" s="11">
        <f t="shared" si="1"/>
        <v>44086</v>
      </c>
      <c r="N17" s="7" t="s">
        <v>144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ht="32.25" thickBot="1" x14ac:dyDescent="0.25">
      <c r="A18" s="29" t="s">
        <v>166</v>
      </c>
      <c r="B18" s="29">
        <v>92836</v>
      </c>
      <c r="C18" s="29">
        <v>2017</v>
      </c>
      <c r="D18" s="29" t="s">
        <v>25</v>
      </c>
      <c r="E18" s="29" t="s">
        <v>135</v>
      </c>
      <c r="F18" s="30" t="s">
        <v>102</v>
      </c>
      <c r="G18" s="4" t="s">
        <v>77</v>
      </c>
      <c r="H18" s="28">
        <v>300000</v>
      </c>
      <c r="I18" s="12">
        <v>0</v>
      </c>
      <c r="J18" s="6">
        <f t="shared" si="0"/>
        <v>300000</v>
      </c>
      <c r="K18" s="19">
        <v>44026</v>
      </c>
      <c r="L18" s="11">
        <f t="shared" si="2"/>
        <v>43886</v>
      </c>
      <c r="M18" s="11">
        <f t="shared" si="1"/>
        <v>44086</v>
      </c>
      <c r="N18" s="7" t="s">
        <v>145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ht="32.25" thickBot="1" x14ac:dyDescent="0.25">
      <c r="A19" s="29" t="s">
        <v>122</v>
      </c>
      <c r="B19" s="29" t="s">
        <v>128</v>
      </c>
      <c r="C19" s="29" t="s">
        <v>136</v>
      </c>
      <c r="D19" s="29" t="s">
        <v>25</v>
      </c>
      <c r="E19" s="29">
        <v>9197178</v>
      </c>
      <c r="F19" s="30" t="s">
        <v>102</v>
      </c>
      <c r="G19" s="4" t="s">
        <v>176</v>
      </c>
      <c r="H19" s="28">
        <v>105000</v>
      </c>
      <c r="I19" s="12">
        <v>0</v>
      </c>
      <c r="J19" s="6">
        <f t="shared" si="0"/>
        <v>105000</v>
      </c>
      <c r="K19" s="19">
        <v>44026</v>
      </c>
      <c r="L19" s="11">
        <f t="shared" si="2"/>
        <v>43886</v>
      </c>
      <c r="M19" s="11">
        <f t="shared" si="1"/>
        <v>44086</v>
      </c>
      <c r="N19" s="7" t="s">
        <v>147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ht="32.25" thickBot="1" x14ac:dyDescent="0.25">
      <c r="A20" s="29" t="s">
        <v>123</v>
      </c>
      <c r="B20" s="29" t="s">
        <v>129</v>
      </c>
      <c r="C20" s="29" t="s">
        <v>136</v>
      </c>
      <c r="D20" s="29" t="s">
        <v>25</v>
      </c>
      <c r="E20" s="29">
        <v>9197207</v>
      </c>
      <c r="F20" s="30" t="s">
        <v>102</v>
      </c>
      <c r="G20" s="4" t="s">
        <v>77</v>
      </c>
      <c r="H20" s="28">
        <v>550000</v>
      </c>
      <c r="I20" s="12">
        <v>0</v>
      </c>
      <c r="J20" s="6">
        <f t="shared" si="0"/>
        <v>550000</v>
      </c>
      <c r="K20" s="19">
        <v>44026</v>
      </c>
      <c r="L20" s="11">
        <f t="shared" si="2"/>
        <v>43886</v>
      </c>
      <c r="M20" s="11">
        <f t="shared" si="1"/>
        <v>44086</v>
      </c>
      <c r="N20" s="7" t="s">
        <v>146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ht="32.25" thickBot="1" x14ac:dyDescent="0.25">
      <c r="A21" s="29" t="s">
        <v>157</v>
      </c>
      <c r="B21" s="29" t="s">
        <v>156</v>
      </c>
      <c r="C21" s="29" t="s">
        <v>60</v>
      </c>
      <c r="D21" s="29" t="s">
        <v>25</v>
      </c>
      <c r="E21" s="29" t="s">
        <v>163</v>
      </c>
      <c r="F21" s="30" t="s">
        <v>102</v>
      </c>
      <c r="G21" s="4" t="s">
        <v>177</v>
      </c>
      <c r="H21" s="28">
        <v>250000</v>
      </c>
      <c r="I21" s="12">
        <v>0</v>
      </c>
      <c r="J21" s="6">
        <f t="shared" ref="J21:J22" si="3">SUM(H21:I21)</f>
        <v>250000</v>
      </c>
      <c r="K21" s="19">
        <v>44177</v>
      </c>
      <c r="L21" s="11">
        <f t="shared" ref="L21" si="4">K21-140</f>
        <v>44037</v>
      </c>
      <c r="M21" s="11">
        <f>K21+60</f>
        <v>44237</v>
      </c>
      <c r="N21" s="7" t="s">
        <v>158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ht="32.25" thickBot="1" x14ac:dyDescent="0.25">
      <c r="A22" s="29" t="s">
        <v>169</v>
      </c>
      <c r="B22" s="29"/>
      <c r="C22" s="29" t="s">
        <v>170</v>
      </c>
      <c r="D22" s="29" t="s">
        <v>39</v>
      </c>
      <c r="E22" s="29"/>
      <c r="F22" s="30" t="s">
        <v>171</v>
      </c>
      <c r="G22" s="4" t="s">
        <v>172</v>
      </c>
      <c r="H22" s="28">
        <v>100000</v>
      </c>
      <c r="I22" s="12">
        <v>0</v>
      </c>
      <c r="J22" s="6">
        <f t="shared" si="3"/>
        <v>100000</v>
      </c>
      <c r="K22" s="19">
        <v>44196</v>
      </c>
      <c r="L22" s="11" t="s">
        <v>173</v>
      </c>
      <c r="M22" s="11"/>
      <c r="N22" s="7" t="s">
        <v>174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ht="13.5" thickBo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ht="18.75" customHeight="1" thickBot="1" x14ac:dyDescent="0.25">
      <c r="A24" s="9"/>
      <c r="B24" s="67" t="s">
        <v>13</v>
      </c>
      <c r="C24" s="68"/>
      <c r="D24" s="69"/>
      <c r="E24" s="73" t="s">
        <v>15</v>
      </c>
      <c r="F24" s="74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ht="18.75" thickBot="1" x14ac:dyDescent="0.25">
      <c r="A25" s="9"/>
      <c r="B25" s="70"/>
      <c r="C25" s="71"/>
      <c r="D25" s="72"/>
      <c r="E25" s="73" t="s">
        <v>14</v>
      </c>
      <c r="F25" s="74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</row>
    <row r="41" spans="1:72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</row>
    <row r="42" spans="1:72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</row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  <row r="395" s="9" customFormat="1" x14ac:dyDescent="0.2"/>
    <row r="396" s="9" customFormat="1" x14ac:dyDescent="0.2"/>
    <row r="397" s="9" customFormat="1" x14ac:dyDescent="0.2"/>
    <row r="398" s="9" customFormat="1" x14ac:dyDescent="0.2"/>
  </sheetData>
  <mergeCells count="24">
    <mergeCell ref="A3:A5"/>
    <mergeCell ref="B3:B5"/>
    <mergeCell ref="C3:C5"/>
    <mergeCell ref="D3:D5"/>
    <mergeCell ref="E3:E5"/>
    <mergeCell ref="A1:B2"/>
    <mergeCell ref="C1:J2"/>
    <mergeCell ref="K1:M1"/>
    <mergeCell ref="N1:N2"/>
    <mergeCell ref="K2:M2"/>
    <mergeCell ref="N4:N5"/>
    <mergeCell ref="B24:D25"/>
    <mergeCell ref="E24:F24"/>
    <mergeCell ref="E25:F25"/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</mergeCells>
  <conditionalFormatting sqref="K6:M6">
    <cfRule type="expression" priority="29" stopIfTrue="1">
      <formula>#REF!&gt;TODAY()+30</formula>
    </cfRule>
  </conditionalFormatting>
  <conditionalFormatting sqref="K7:M7">
    <cfRule type="expression" priority="28" stopIfTrue="1">
      <formula>#REF!&gt;TODAY()+30</formula>
    </cfRule>
  </conditionalFormatting>
  <conditionalFormatting sqref="K8:M8">
    <cfRule type="expression" priority="26" stopIfTrue="1">
      <formula>#REF!&gt;TODAY()+30</formula>
    </cfRule>
  </conditionalFormatting>
  <conditionalFormatting sqref="K8">
    <cfRule type="expression" priority="27" stopIfTrue="1">
      <formula>#REF!&gt;TODAY()+30</formula>
    </cfRule>
  </conditionalFormatting>
  <conditionalFormatting sqref="K9">
    <cfRule type="expression" priority="24" stopIfTrue="1">
      <formula>#REF!&gt;TODAY()+30</formula>
    </cfRule>
  </conditionalFormatting>
  <conditionalFormatting sqref="L9:M9">
    <cfRule type="expression" priority="23" stopIfTrue="1">
      <formula>#REF!&gt;TODAY()+30</formula>
    </cfRule>
  </conditionalFormatting>
  <conditionalFormatting sqref="K9">
    <cfRule type="expression" priority="25" stopIfTrue="1">
      <formula>#REF!&gt;TODAY()+30</formula>
    </cfRule>
  </conditionalFormatting>
  <conditionalFormatting sqref="L10:M10">
    <cfRule type="expression" priority="22" stopIfTrue="1">
      <formula>#REF!&gt;TODAY()+30</formula>
    </cfRule>
  </conditionalFormatting>
  <conditionalFormatting sqref="K10">
    <cfRule type="expression" priority="21" stopIfTrue="1">
      <formula>#REF!&gt;TODAY()+30</formula>
    </cfRule>
  </conditionalFormatting>
  <conditionalFormatting sqref="J17:J20 N17:N20">
    <cfRule type="expression" priority="20" stopIfTrue="1">
      <formula>#REF!&gt;TODAY()+30</formula>
    </cfRule>
  </conditionalFormatting>
  <conditionalFormatting sqref="J16">
    <cfRule type="expression" priority="19" stopIfTrue="1">
      <formula>#REF!&gt;TODAY()+30</formula>
    </cfRule>
  </conditionalFormatting>
  <conditionalFormatting sqref="L11:M12">
    <cfRule type="expression" priority="18" stopIfTrue="1">
      <formula>#REF!&gt;TODAY()+30</formula>
    </cfRule>
  </conditionalFormatting>
  <conditionalFormatting sqref="K11:K12">
    <cfRule type="expression" priority="17" stopIfTrue="1">
      <formula>#REF!&gt;TODAY()+30</formula>
    </cfRule>
  </conditionalFormatting>
  <conditionalFormatting sqref="L13:M13 L15:M15 L20:M20">
    <cfRule type="expression" priority="16" stopIfTrue="1">
      <formula>#REF!&gt;TODAY()+30</formula>
    </cfRule>
  </conditionalFormatting>
  <conditionalFormatting sqref="K13">
    <cfRule type="expression" priority="15" stopIfTrue="1">
      <formula>#REF!&gt;TODAY()+30</formula>
    </cfRule>
  </conditionalFormatting>
  <conditionalFormatting sqref="L14:M14 L16:M17">
    <cfRule type="expression" priority="14" stopIfTrue="1">
      <formula>#REF!&gt;TODAY()+30</formula>
    </cfRule>
  </conditionalFormatting>
  <conditionalFormatting sqref="K14:K16">
    <cfRule type="expression" priority="13" stopIfTrue="1">
      <formula>#REF!&gt;TODAY()+30</formula>
    </cfRule>
  </conditionalFormatting>
  <conditionalFormatting sqref="K17">
    <cfRule type="expression" priority="12" stopIfTrue="1">
      <formula>#REF!&gt;TODAY()+30</formula>
    </cfRule>
  </conditionalFormatting>
  <conditionalFormatting sqref="K20">
    <cfRule type="expression" priority="11" stopIfTrue="1">
      <formula>#REF!&gt;TODAY()+30</formula>
    </cfRule>
  </conditionalFormatting>
  <conditionalFormatting sqref="L18:M18">
    <cfRule type="expression" priority="10" stopIfTrue="1">
      <formula>#REF!&gt;TODAY()+30</formula>
    </cfRule>
  </conditionalFormatting>
  <conditionalFormatting sqref="K18">
    <cfRule type="expression" priority="9" stopIfTrue="1">
      <formula>#REF!&gt;TODAY()+30</formula>
    </cfRule>
  </conditionalFormatting>
  <conditionalFormatting sqref="L19:M19">
    <cfRule type="expression" priority="8" stopIfTrue="1">
      <formula>#REF!&gt;TODAY()+30</formula>
    </cfRule>
  </conditionalFormatting>
  <conditionalFormatting sqref="K19">
    <cfRule type="expression" priority="7" stopIfTrue="1">
      <formula>#REF!&gt;TODAY()+30</formula>
    </cfRule>
  </conditionalFormatting>
  <conditionalFormatting sqref="J21 N21">
    <cfRule type="expression" priority="6" stopIfTrue="1">
      <formula>#REF!&gt;TODAY()+30</formula>
    </cfRule>
  </conditionalFormatting>
  <conditionalFormatting sqref="L21:M21">
    <cfRule type="expression" priority="5" stopIfTrue="1">
      <formula>#REF!&gt;TODAY()+30</formula>
    </cfRule>
  </conditionalFormatting>
  <conditionalFormatting sqref="K21">
    <cfRule type="expression" priority="4" stopIfTrue="1">
      <formula>#REF!&gt;TODAY()+30</formula>
    </cfRule>
  </conditionalFormatting>
  <conditionalFormatting sqref="J22 N22">
    <cfRule type="expression" priority="3" stopIfTrue="1">
      <formula>#REF!&gt;TODAY()+30</formula>
    </cfRule>
  </conditionalFormatting>
  <conditionalFormatting sqref="L22:M22">
    <cfRule type="expression" priority="2" stopIfTrue="1">
      <formula>#REF!&gt;TODAY()+30</formula>
    </cfRule>
  </conditionalFormatting>
  <conditionalFormatting sqref="K22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09953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099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BT389"/>
  <sheetViews>
    <sheetView topLeftCell="A4" zoomScale="70" zoomScaleNormal="70" zoomScaleSheetLayoutView="70" workbookViewId="0">
      <selection activeCell="F32" sqref="F32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34"/>
      <c r="B1" s="35"/>
      <c r="C1" s="38" t="s">
        <v>10</v>
      </c>
      <c r="D1" s="39"/>
      <c r="E1" s="39"/>
      <c r="F1" s="39"/>
      <c r="G1" s="39"/>
      <c r="H1" s="39"/>
      <c r="I1" s="39"/>
      <c r="J1" s="40"/>
      <c r="K1" s="60" t="s">
        <v>18</v>
      </c>
      <c r="L1" s="61"/>
      <c r="M1" s="62"/>
      <c r="N1" s="63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36"/>
      <c r="B2" s="37"/>
      <c r="C2" s="41"/>
      <c r="D2" s="42"/>
      <c r="E2" s="42"/>
      <c r="F2" s="42"/>
      <c r="G2" s="42"/>
      <c r="H2" s="42"/>
      <c r="I2" s="42"/>
      <c r="J2" s="43"/>
      <c r="K2" s="65" t="s">
        <v>20</v>
      </c>
      <c r="L2" s="66"/>
      <c r="M2" s="66"/>
      <c r="N2" s="64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44" t="s">
        <v>8</v>
      </c>
      <c r="B3" s="47" t="s">
        <v>12</v>
      </c>
      <c r="C3" s="48" t="s">
        <v>7</v>
      </c>
      <c r="D3" s="47" t="s">
        <v>11</v>
      </c>
      <c r="E3" s="44" t="s">
        <v>9</v>
      </c>
      <c r="F3" s="54" t="s">
        <v>0</v>
      </c>
      <c r="G3" s="54" t="s">
        <v>21</v>
      </c>
      <c r="H3" s="49" t="s">
        <v>6</v>
      </c>
      <c r="I3" s="50"/>
      <c r="J3" s="51"/>
      <c r="K3" s="57" t="s">
        <v>5</v>
      </c>
      <c r="L3" s="58"/>
      <c r="M3" s="59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45"/>
      <c r="B4" s="48"/>
      <c r="C4" s="48"/>
      <c r="D4" s="48"/>
      <c r="E4" s="45"/>
      <c r="F4" s="56"/>
      <c r="G4" s="56"/>
      <c r="H4" s="52" t="s">
        <v>16</v>
      </c>
      <c r="I4" s="52" t="s">
        <v>1</v>
      </c>
      <c r="J4" s="52" t="s">
        <v>2</v>
      </c>
      <c r="K4" s="54" t="s">
        <v>17</v>
      </c>
      <c r="L4" s="54" t="s">
        <v>4</v>
      </c>
      <c r="M4" s="54" t="s">
        <v>3</v>
      </c>
      <c r="N4" s="54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46"/>
      <c r="B5" s="48"/>
      <c r="C5" s="48"/>
      <c r="D5" s="48"/>
      <c r="E5" s="46"/>
      <c r="F5" s="55"/>
      <c r="G5" s="55"/>
      <c r="H5" s="53"/>
      <c r="I5" s="53"/>
      <c r="J5" s="53"/>
      <c r="K5" s="55"/>
      <c r="L5" s="55"/>
      <c r="M5" s="55"/>
      <c r="N5" s="56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59.25" hidden="1" customHeight="1" thickBot="1" x14ac:dyDescent="0.25">
      <c r="A6" s="29" t="s">
        <v>78</v>
      </c>
      <c r="B6" s="10" t="s">
        <v>79</v>
      </c>
      <c r="C6" s="10" t="s">
        <v>85</v>
      </c>
      <c r="D6" s="10" t="s">
        <v>25</v>
      </c>
      <c r="E6" s="10">
        <v>9001492</v>
      </c>
      <c r="F6" s="18" t="s">
        <v>88</v>
      </c>
      <c r="G6" s="4" t="s">
        <v>95</v>
      </c>
      <c r="H6" s="12">
        <v>400000</v>
      </c>
      <c r="I6" s="13">
        <v>100000</v>
      </c>
      <c r="J6" s="6">
        <f t="shared" ref="J6:J11" si="0">SUM(H6:I6)</f>
        <v>500000</v>
      </c>
      <c r="K6" s="27">
        <v>43159</v>
      </c>
      <c r="L6" s="11">
        <f t="shared" ref="L6:L11" si="1">K6-140</f>
        <v>43019</v>
      </c>
      <c r="M6" s="11">
        <f t="shared" ref="M6" si="2">K6+60</f>
        <v>43219</v>
      </c>
      <c r="N6" s="7" t="s">
        <v>28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82.5" hidden="1" customHeight="1" thickBot="1" x14ac:dyDescent="0.25">
      <c r="A7" s="29" t="s">
        <v>80</v>
      </c>
      <c r="B7" s="10" t="s">
        <v>81</v>
      </c>
      <c r="C7" s="10" t="s">
        <v>85</v>
      </c>
      <c r="D7" s="10" t="s">
        <v>25</v>
      </c>
      <c r="E7" s="10">
        <v>9001491</v>
      </c>
      <c r="F7" s="18" t="s">
        <v>89</v>
      </c>
      <c r="G7" s="4" t="s">
        <v>96</v>
      </c>
      <c r="H7" s="22">
        <v>194400</v>
      </c>
      <c r="I7" s="22">
        <v>48600</v>
      </c>
      <c r="J7" s="6">
        <f t="shared" si="0"/>
        <v>243000</v>
      </c>
      <c r="K7" s="27">
        <v>43657</v>
      </c>
      <c r="L7" s="24">
        <f t="shared" si="1"/>
        <v>43517</v>
      </c>
      <c r="M7" s="25">
        <f>K7+60</f>
        <v>43717</v>
      </c>
      <c r="N7" s="7" t="s">
        <v>28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57" hidden="1" customHeight="1" thickBot="1" x14ac:dyDescent="0.25">
      <c r="A8" s="29" t="s">
        <v>82</v>
      </c>
      <c r="B8" s="10" t="s">
        <v>83</v>
      </c>
      <c r="C8" s="10" t="s">
        <v>86</v>
      </c>
      <c r="D8" s="10" t="s">
        <v>25</v>
      </c>
      <c r="E8" s="10" t="s">
        <v>40</v>
      </c>
      <c r="F8" s="18" t="s">
        <v>90</v>
      </c>
      <c r="G8" s="4" t="s">
        <v>95</v>
      </c>
      <c r="H8" s="13">
        <v>800000</v>
      </c>
      <c r="I8" s="13">
        <v>90000</v>
      </c>
      <c r="J8" s="6">
        <f t="shared" si="0"/>
        <v>890000</v>
      </c>
      <c r="K8" s="27">
        <v>43280</v>
      </c>
      <c r="L8" s="11">
        <f t="shared" si="1"/>
        <v>43140</v>
      </c>
      <c r="M8" s="17">
        <f>K8+60</f>
        <v>43340</v>
      </c>
      <c r="N8" s="7" t="s">
        <v>28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38.25" customHeight="1" thickBot="1" x14ac:dyDescent="0.25">
      <c r="A9" s="29">
        <v>794378</v>
      </c>
      <c r="B9" s="10" t="s">
        <v>84</v>
      </c>
      <c r="C9" s="10">
        <v>2013</v>
      </c>
      <c r="D9" s="10" t="s">
        <v>25</v>
      </c>
      <c r="E9" s="10" t="s">
        <v>40</v>
      </c>
      <c r="F9" s="10" t="s">
        <v>91</v>
      </c>
      <c r="G9" s="4" t="s">
        <v>95</v>
      </c>
      <c r="H9" s="23">
        <v>500000</v>
      </c>
      <c r="I9" s="23">
        <v>56000</v>
      </c>
      <c r="J9" s="6">
        <f t="shared" si="0"/>
        <v>556000</v>
      </c>
      <c r="K9" s="27">
        <v>44388</v>
      </c>
      <c r="L9" s="11">
        <f t="shared" si="1"/>
        <v>44248</v>
      </c>
      <c r="M9" s="17">
        <f>K9+60</f>
        <v>44448</v>
      </c>
      <c r="N9" s="7" t="s">
        <v>97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43.5" customHeight="1" thickBot="1" x14ac:dyDescent="0.25">
      <c r="A10" s="29" t="s">
        <v>168</v>
      </c>
      <c r="B10" s="10">
        <v>26656</v>
      </c>
      <c r="C10" s="10">
        <v>2016</v>
      </c>
      <c r="D10" s="10" t="s">
        <v>25</v>
      </c>
      <c r="E10" s="10" t="s">
        <v>40</v>
      </c>
      <c r="F10" s="10" t="s">
        <v>92</v>
      </c>
      <c r="G10" s="4" t="s">
        <v>94</v>
      </c>
      <c r="H10" s="23">
        <v>400000</v>
      </c>
      <c r="I10" s="23">
        <v>0</v>
      </c>
      <c r="J10" s="6">
        <f t="shared" si="0"/>
        <v>400000</v>
      </c>
      <c r="K10" s="27">
        <v>44411</v>
      </c>
      <c r="L10" s="26">
        <f t="shared" si="1"/>
        <v>44271</v>
      </c>
      <c r="M10" s="26">
        <f>K10+60</f>
        <v>44471</v>
      </c>
      <c r="N10" s="7" t="s">
        <v>98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36.75" customHeight="1" thickBot="1" x14ac:dyDescent="0.25">
      <c r="A11" s="29">
        <v>836300</v>
      </c>
      <c r="B11" s="10">
        <v>26661</v>
      </c>
      <c r="C11" s="10">
        <v>2016</v>
      </c>
      <c r="D11" s="10" t="s">
        <v>25</v>
      </c>
      <c r="E11" s="10" t="s">
        <v>40</v>
      </c>
      <c r="F11" s="18" t="s">
        <v>93</v>
      </c>
      <c r="G11" s="4" t="s">
        <v>77</v>
      </c>
      <c r="H11" s="23">
        <v>1700000</v>
      </c>
      <c r="I11" s="23">
        <v>0</v>
      </c>
      <c r="J11" s="6">
        <f t="shared" si="0"/>
        <v>1700000</v>
      </c>
      <c r="K11" s="27">
        <v>44141</v>
      </c>
      <c r="L11" s="26">
        <f t="shared" si="1"/>
        <v>44001</v>
      </c>
      <c r="M11" s="26">
        <f>K11+60</f>
        <v>44201</v>
      </c>
      <c r="N11" s="7" t="s">
        <v>99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3.5" thickBo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8.75" customHeight="1" thickBot="1" x14ac:dyDescent="0.25">
      <c r="A15" s="9"/>
      <c r="B15" s="67" t="s">
        <v>13</v>
      </c>
      <c r="C15" s="68"/>
      <c r="D15" s="69"/>
      <c r="E15" s="73" t="s">
        <v>15</v>
      </c>
      <c r="F15" s="7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8.75" thickBot="1" x14ac:dyDescent="0.25">
      <c r="A16" s="9"/>
      <c r="B16" s="70"/>
      <c r="C16" s="71"/>
      <c r="D16" s="72"/>
      <c r="E16" s="73" t="s">
        <v>14</v>
      </c>
      <c r="F16" s="74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s="9" customFormat="1" x14ac:dyDescent="0.2"/>
    <row r="35" spans="1:72" s="9" customFormat="1" x14ac:dyDescent="0.2"/>
    <row r="36" spans="1:72" s="9" customFormat="1" x14ac:dyDescent="0.2"/>
    <row r="37" spans="1:72" s="9" customFormat="1" x14ac:dyDescent="0.2"/>
    <row r="38" spans="1:72" s="9" customFormat="1" x14ac:dyDescent="0.2"/>
    <row r="39" spans="1:72" s="9" customFormat="1" x14ac:dyDescent="0.2"/>
    <row r="40" spans="1:72" s="9" customFormat="1" x14ac:dyDescent="0.2"/>
    <row r="41" spans="1:72" s="9" customFormat="1" x14ac:dyDescent="0.2"/>
    <row r="42" spans="1:72" s="9" customFormat="1" x14ac:dyDescent="0.2"/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</sheetData>
  <mergeCells count="24">
    <mergeCell ref="A3:A5"/>
    <mergeCell ref="B3:B5"/>
    <mergeCell ref="C3:C5"/>
    <mergeCell ref="D3:D5"/>
    <mergeCell ref="E3:E5"/>
    <mergeCell ref="A1:B2"/>
    <mergeCell ref="C1:J2"/>
    <mergeCell ref="K1:M1"/>
    <mergeCell ref="N1:N2"/>
    <mergeCell ref="K2:M2"/>
    <mergeCell ref="N4:N5"/>
    <mergeCell ref="B15:D16"/>
    <mergeCell ref="E15:F15"/>
    <mergeCell ref="E16:F16"/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</mergeCells>
  <conditionalFormatting sqref="L6 L8:L9">
    <cfRule type="expression" priority="5" stopIfTrue="1">
      <formula>#REF!&gt;TODAY()+30</formula>
    </cfRule>
  </conditionalFormatting>
  <conditionalFormatting sqref="L7">
    <cfRule type="expression" priority="4" stopIfTrue="1">
      <formula>#REF!&gt;TODAY()+30</formula>
    </cfRule>
  </conditionalFormatting>
  <conditionalFormatting sqref="K6 K8 K10">
    <cfRule type="expression" priority="2" stopIfTrue="1">
      <formula>#REF!&gt;TODAY()+30</formula>
    </cfRule>
  </conditionalFormatting>
  <conditionalFormatting sqref="K7 K9 K11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10977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1097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BT389"/>
  <sheetViews>
    <sheetView zoomScale="70" zoomScaleNormal="70" zoomScaleSheetLayoutView="70" workbookViewId="0">
      <selection activeCell="H14" sqref="H14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34"/>
      <c r="B1" s="35"/>
      <c r="C1" s="38" t="s">
        <v>10</v>
      </c>
      <c r="D1" s="39"/>
      <c r="E1" s="39"/>
      <c r="F1" s="39"/>
      <c r="G1" s="39"/>
      <c r="H1" s="39"/>
      <c r="I1" s="39"/>
      <c r="J1" s="40"/>
      <c r="K1" s="60" t="s">
        <v>18</v>
      </c>
      <c r="L1" s="61"/>
      <c r="M1" s="62"/>
      <c r="N1" s="63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36"/>
      <c r="B2" s="37"/>
      <c r="C2" s="41"/>
      <c r="D2" s="42"/>
      <c r="E2" s="42"/>
      <c r="F2" s="42"/>
      <c r="G2" s="42"/>
      <c r="H2" s="42"/>
      <c r="I2" s="42"/>
      <c r="J2" s="43"/>
      <c r="K2" s="65" t="s">
        <v>20</v>
      </c>
      <c r="L2" s="66"/>
      <c r="M2" s="66"/>
      <c r="N2" s="64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44" t="s">
        <v>8</v>
      </c>
      <c r="B3" s="47" t="s">
        <v>12</v>
      </c>
      <c r="C3" s="48" t="s">
        <v>7</v>
      </c>
      <c r="D3" s="47" t="s">
        <v>11</v>
      </c>
      <c r="E3" s="44" t="s">
        <v>9</v>
      </c>
      <c r="F3" s="54" t="s">
        <v>0</v>
      </c>
      <c r="G3" s="54" t="s">
        <v>21</v>
      </c>
      <c r="H3" s="49" t="s">
        <v>6</v>
      </c>
      <c r="I3" s="50"/>
      <c r="J3" s="51"/>
      <c r="K3" s="57" t="s">
        <v>5</v>
      </c>
      <c r="L3" s="58"/>
      <c r="M3" s="59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45"/>
      <c r="B4" s="48"/>
      <c r="C4" s="48"/>
      <c r="D4" s="48"/>
      <c r="E4" s="45"/>
      <c r="F4" s="56"/>
      <c r="G4" s="56"/>
      <c r="H4" s="52" t="s">
        <v>16</v>
      </c>
      <c r="I4" s="52" t="s">
        <v>1</v>
      </c>
      <c r="J4" s="52" t="s">
        <v>2</v>
      </c>
      <c r="K4" s="54" t="s">
        <v>17</v>
      </c>
      <c r="L4" s="54" t="s">
        <v>4</v>
      </c>
      <c r="M4" s="54" t="s">
        <v>3</v>
      </c>
      <c r="N4" s="54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46"/>
      <c r="B5" s="48"/>
      <c r="C5" s="48"/>
      <c r="D5" s="48"/>
      <c r="E5" s="46"/>
      <c r="F5" s="55"/>
      <c r="G5" s="55"/>
      <c r="H5" s="53"/>
      <c r="I5" s="53"/>
      <c r="J5" s="53"/>
      <c r="K5" s="55"/>
      <c r="L5" s="55"/>
      <c r="M5" s="55"/>
      <c r="N5" s="56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63.75" customHeight="1" thickBot="1" x14ac:dyDescent="0.25">
      <c r="A6" s="29" t="s">
        <v>63</v>
      </c>
      <c r="B6" s="10" t="s">
        <v>64</v>
      </c>
      <c r="C6" s="10" t="s">
        <v>65</v>
      </c>
      <c r="D6" s="10" t="s">
        <v>25</v>
      </c>
      <c r="E6" s="10" t="s">
        <v>68</v>
      </c>
      <c r="F6" s="18" t="s">
        <v>70</v>
      </c>
      <c r="G6" s="21" t="s">
        <v>75</v>
      </c>
      <c r="H6" s="22">
        <v>120000</v>
      </c>
      <c r="I6" s="5">
        <v>0</v>
      </c>
      <c r="J6" s="6">
        <f>SUM(H6:I6)</f>
        <v>120000</v>
      </c>
      <c r="K6" s="27">
        <v>44717</v>
      </c>
      <c r="L6" s="11">
        <f>K6-140</f>
        <v>44577</v>
      </c>
      <c r="M6" s="11">
        <f t="shared" ref="M6:M7" si="0">K6+60</f>
        <v>44777</v>
      </c>
      <c r="N6" s="7" t="s">
        <v>72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39" customHeight="1" thickBot="1" x14ac:dyDescent="0.25">
      <c r="A7" s="29" t="s">
        <v>66</v>
      </c>
      <c r="B7" s="10" t="s">
        <v>67</v>
      </c>
      <c r="C7" s="10" t="s">
        <v>65</v>
      </c>
      <c r="D7" s="10" t="s">
        <v>25</v>
      </c>
      <c r="E7" s="10" t="s">
        <v>69</v>
      </c>
      <c r="F7" s="10" t="s">
        <v>71</v>
      </c>
      <c r="G7" s="21" t="s">
        <v>76</v>
      </c>
      <c r="H7" s="13">
        <v>100000</v>
      </c>
      <c r="I7" s="13">
        <v>0</v>
      </c>
      <c r="J7" s="6">
        <f>SUM(H7:I7)</f>
        <v>100000</v>
      </c>
      <c r="K7" s="27">
        <v>44196</v>
      </c>
      <c r="L7" s="11">
        <f>K7-140</f>
        <v>44056</v>
      </c>
      <c r="M7" s="11">
        <f t="shared" si="0"/>
        <v>44256</v>
      </c>
      <c r="N7" s="7" t="s">
        <v>73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48" thickBot="1" x14ac:dyDescent="0.25">
      <c r="A8" s="29" t="s">
        <v>167</v>
      </c>
      <c r="B8" s="10">
        <v>50215</v>
      </c>
      <c r="C8" s="10" t="s">
        <v>60</v>
      </c>
      <c r="D8" s="10" t="s">
        <v>25</v>
      </c>
      <c r="E8" s="10" t="s">
        <v>164</v>
      </c>
      <c r="F8" s="18" t="s">
        <v>161</v>
      </c>
      <c r="G8" s="21" t="s">
        <v>75</v>
      </c>
      <c r="H8" s="13">
        <v>300000</v>
      </c>
      <c r="I8" s="13">
        <v>0</v>
      </c>
      <c r="J8" s="6">
        <f>SUM(H8:I8)</f>
        <v>300000</v>
      </c>
      <c r="K8" s="27">
        <v>44178</v>
      </c>
      <c r="L8" s="11">
        <f>K8-140</f>
        <v>44038</v>
      </c>
      <c r="M8" s="11">
        <f t="shared" ref="M8" si="1">K8+60</f>
        <v>44238</v>
      </c>
      <c r="N8" s="7" t="s">
        <v>160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3.5" thickBo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8.75" customHeight="1" thickBot="1" x14ac:dyDescent="0.25">
      <c r="A15" s="9"/>
      <c r="B15" s="67" t="s">
        <v>13</v>
      </c>
      <c r="C15" s="68"/>
      <c r="D15" s="69"/>
      <c r="E15" s="73" t="s">
        <v>15</v>
      </c>
      <c r="F15" s="7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8.75" thickBot="1" x14ac:dyDescent="0.25">
      <c r="A16" s="9"/>
      <c r="B16" s="70"/>
      <c r="C16" s="71"/>
      <c r="D16" s="72"/>
      <c r="E16" s="73" t="s">
        <v>14</v>
      </c>
      <c r="F16" s="74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s="9" customFormat="1" x14ac:dyDescent="0.2"/>
    <row r="35" spans="1:72" s="9" customFormat="1" x14ac:dyDescent="0.2"/>
    <row r="36" spans="1:72" s="9" customFormat="1" x14ac:dyDescent="0.2"/>
    <row r="37" spans="1:72" s="9" customFormat="1" x14ac:dyDescent="0.2"/>
    <row r="38" spans="1:72" s="9" customFormat="1" x14ac:dyDescent="0.2"/>
    <row r="39" spans="1:72" s="9" customFormat="1" x14ac:dyDescent="0.2"/>
    <row r="40" spans="1:72" s="9" customFormat="1" x14ac:dyDescent="0.2"/>
    <row r="41" spans="1:72" s="9" customFormat="1" x14ac:dyDescent="0.2"/>
    <row r="42" spans="1:72" s="9" customFormat="1" x14ac:dyDescent="0.2"/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</sheetData>
  <mergeCells count="24">
    <mergeCell ref="A3:A5"/>
    <mergeCell ref="B3:B5"/>
    <mergeCell ref="C3:C5"/>
    <mergeCell ref="D3:D5"/>
    <mergeCell ref="E3:E5"/>
    <mergeCell ref="A1:B2"/>
    <mergeCell ref="C1:J2"/>
    <mergeCell ref="K1:M1"/>
    <mergeCell ref="N1:N2"/>
    <mergeCell ref="K2:M2"/>
    <mergeCell ref="N4:N5"/>
    <mergeCell ref="B15:D16"/>
    <mergeCell ref="E15:F15"/>
    <mergeCell ref="E16:F16"/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</mergeCells>
  <conditionalFormatting sqref="L6:L7">
    <cfRule type="expression" priority="5" stopIfTrue="1">
      <formula>#REF!&gt;TODAY()+30</formula>
    </cfRule>
  </conditionalFormatting>
  <conditionalFormatting sqref="K6">
    <cfRule type="expression" priority="4" stopIfTrue="1">
      <formula>#REF!&gt;TODAY()+30</formula>
    </cfRule>
  </conditionalFormatting>
  <conditionalFormatting sqref="K7">
    <cfRule type="expression" priority="3" stopIfTrue="1">
      <formula>#REF!&gt;TODAY()+30</formula>
    </cfRule>
  </conditionalFormatting>
  <conditionalFormatting sqref="L8">
    <cfRule type="expression" priority="2" stopIfTrue="1">
      <formula>#REF!&gt;TODAY()+30</formula>
    </cfRule>
  </conditionalFormatting>
  <conditionalFormatting sqref="K8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12001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1200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BT391"/>
  <sheetViews>
    <sheetView tabSelected="1" topLeftCell="A3" zoomScale="70" zoomScaleNormal="70" zoomScaleSheetLayoutView="70" workbookViewId="0">
      <selection activeCell="H19" sqref="H19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34"/>
      <c r="B1" s="35"/>
      <c r="C1" s="38" t="s">
        <v>10</v>
      </c>
      <c r="D1" s="39"/>
      <c r="E1" s="39"/>
      <c r="F1" s="39"/>
      <c r="G1" s="39"/>
      <c r="H1" s="39"/>
      <c r="I1" s="39"/>
      <c r="J1" s="40"/>
      <c r="K1" s="60" t="s">
        <v>18</v>
      </c>
      <c r="L1" s="61"/>
      <c r="M1" s="62"/>
      <c r="N1" s="63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36"/>
      <c r="B2" s="37"/>
      <c r="C2" s="41"/>
      <c r="D2" s="42"/>
      <c r="E2" s="42"/>
      <c r="F2" s="42"/>
      <c r="G2" s="42"/>
      <c r="H2" s="42"/>
      <c r="I2" s="42"/>
      <c r="J2" s="43"/>
      <c r="K2" s="65" t="s">
        <v>20</v>
      </c>
      <c r="L2" s="66"/>
      <c r="M2" s="66"/>
      <c r="N2" s="64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44" t="s">
        <v>8</v>
      </c>
      <c r="B3" s="47" t="s">
        <v>12</v>
      </c>
      <c r="C3" s="48" t="s">
        <v>7</v>
      </c>
      <c r="D3" s="47" t="s">
        <v>11</v>
      </c>
      <c r="E3" s="44" t="s">
        <v>9</v>
      </c>
      <c r="F3" s="54" t="s">
        <v>0</v>
      </c>
      <c r="G3" s="54" t="s">
        <v>21</v>
      </c>
      <c r="H3" s="49" t="s">
        <v>6</v>
      </c>
      <c r="I3" s="50"/>
      <c r="J3" s="51"/>
      <c r="K3" s="57" t="s">
        <v>5</v>
      </c>
      <c r="L3" s="58"/>
      <c r="M3" s="59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45"/>
      <c r="B4" s="48"/>
      <c r="C4" s="48"/>
      <c r="D4" s="48"/>
      <c r="E4" s="45"/>
      <c r="F4" s="56"/>
      <c r="G4" s="56"/>
      <c r="H4" s="52" t="s">
        <v>16</v>
      </c>
      <c r="I4" s="52" t="s">
        <v>1</v>
      </c>
      <c r="J4" s="52" t="s">
        <v>2</v>
      </c>
      <c r="K4" s="54" t="s">
        <v>17</v>
      </c>
      <c r="L4" s="54" t="s">
        <v>4</v>
      </c>
      <c r="M4" s="54" t="s">
        <v>3</v>
      </c>
      <c r="N4" s="54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46"/>
      <c r="B5" s="48"/>
      <c r="C5" s="48"/>
      <c r="D5" s="48"/>
      <c r="E5" s="46"/>
      <c r="F5" s="55"/>
      <c r="G5" s="55"/>
      <c r="H5" s="53"/>
      <c r="I5" s="53"/>
      <c r="J5" s="53"/>
      <c r="K5" s="55"/>
      <c r="L5" s="55"/>
      <c r="M5" s="55"/>
      <c r="N5" s="56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126.75" thickBot="1" x14ac:dyDescent="0.25">
      <c r="A6" s="10" t="s">
        <v>59</v>
      </c>
      <c r="B6" s="10" t="s">
        <v>40</v>
      </c>
      <c r="C6" s="10" t="s">
        <v>60</v>
      </c>
      <c r="D6" s="10" t="s">
        <v>39</v>
      </c>
      <c r="E6" s="10" t="s">
        <v>40</v>
      </c>
      <c r="F6" s="20" t="s">
        <v>61</v>
      </c>
      <c r="G6" s="4" t="s">
        <v>77</v>
      </c>
      <c r="H6" s="5">
        <v>531778.72</v>
      </c>
      <c r="I6" s="5">
        <v>0</v>
      </c>
      <c r="J6" s="6">
        <f>SUM(H6:I6)</f>
        <v>531778.72</v>
      </c>
      <c r="K6" s="27">
        <v>44371</v>
      </c>
      <c r="L6" s="11">
        <f t="shared" ref="L6:L8" si="0">K6-140</f>
        <v>44231</v>
      </c>
      <c r="M6" s="11">
        <f t="shared" ref="M6:M8" si="1">K6+60</f>
        <v>44431</v>
      </c>
      <c r="N6" s="7" t="s">
        <v>62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30.75" thickBot="1" x14ac:dyDescent="0.25">
      <c r="A7" s="10" t="s">
        <v>178</v>
      </c>
      <c r="B7" s="10" t="s">
        <v>40</v>
      </c>
      <c r="C7" s="10" t="s">
        <v>170</v>
      </c>
      <c r="D7" s="10" t="s">
        <v>39</v>
      </c>
      <c r="E7" s="10" t="s">
        <v>40</v>
      </c>
      <c r="F7" s="20" t="s">
        <v>180</v>
      </c>
      <c r="G7" s="4" t="s">
        <v>181</v>
      </c>
      <c r="H7" s="5">
        <v>502000</v>
      </c>
      <c r="I7" s="5">
        <v>0</v>
      </c>
      <c r="J7" s="6">
        <f>I7+H7</f>
        <v>502000</v>
      </c>
      <c r="K7" s="27">
        <v>44195</v>
      </c>
      <c r="L7" s="11">
        <f t="shared" si="0"/>
        <v>44055</v>
      </c>
      <c r="M7" s="11">
        <f t="shared" si="1"/>
        <v>44255</v>
      </c>
      <c r="N7" s="7" t="s">
        <v>183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30.75" thickBot="1" x14ac:dyDescent="0.25">
      <c r="A8" s="10" t="s">
        <v>179</v>
      </c>
      <c r="B8" s="10" t="s">
        <v>40</v>
      </c>
      <c r="C8" s="10" t="s">
        <v>170</v>
      </c>
      <c r="D8" s="10" t="s">
        <v>39</v>
      </c>
      <c r="E8" s="10" t="s">
        <v>40</v>
      </c>
      <c r="F8" s="20" t="s">
        <v>180</v>
      </c>
      <c r="G8" s="4" t="s">
        <v>181</v>
      </c>
      <c r="H8" s="5">
        <v>150000</v>
      </c>
      <c r="I8" s="5">
        <v>0</v>
      </c>
      <c r="J8" s="6">
        <f>I8+H8</f>
        <v>150000</v>
      </c>
      <c r="K8" s="27">
        <v>44195</v>
      </c>
      <c r="L8" s="11">
        <f t="shared" si="0"/>
        <v>44055</v>
      </c>
      <c r="M8" s="11">
        <f t="shared" si="1"/>
        <v>44255</v>
      </c>
      <c r="N8" s="7" t="s">
        <v>182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48" hidden="1" thickBot="1" x14ac:dyDescent="0.25">
      <c r="A9" s="18" t="s">
        <v>149</v>
      </c>
      <c r="B9" s="10" t="s">
        <v>40</v>
      </c>
      <c r="C9" s="10" t="s">
        <v>60</v>
      </c>
      <c r="D9" s="10" t="s">
        <v>40</v>
      </c>
      <c r="E9" s="10" t="s">
        <v>40</v>
      </c>
      <c r="F9" s="20" t="s">
        <v>150</v>
      </c>
      <c r="G9" s="4" t="s">
        <v>152</v>
      </c>
      <c r="H9" s="6">
        <v>1387224</v>
      </c>
      <c r="I9" s="10" t="s">
        <v>40</v>
      </c>
      <c r="J9" s="6">
        <v>1387224</v>
      </c>
      <c r="K9" s="10" t="s">
        <v>40</v>
      </c>
      <c r="L9" s="10" t="s">
        <v>40</v>
      </c>
      <c r="M9" s="10" t="s">
        <v>40</v>
      </c>
      <c r="N9" s="7" t="s">
        <v>151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3.5" thickBo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ht="18.75" customHeight="1" thickBot="1" x14ac:dyDescent="0.25">
      <c r="A17" s="9"/>
      <c r="B17" s="67" t="s">
        <v>13</v>
      </c>
      <c r="C17" s="68"/>
      <c r="D17" s="69"/>
      <c r="E17" s="73" t="s">
        <v>15</v>
      </c>
      <c r="F17" s="74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ht="18.75" thickBot="1" x14ac:dyDescent="0.25">
      <c r="A18" s="9"/>
      <c r="B18" s="70"/>
      <c r="C18" s="71"/>
      <c r="D18" s="72"/>
      <c r="E18" s="73" t="s">
        <v>14</v>
      </c>
      <c r="F18" s="74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s="9" customFormat="1" x14ac:dyDescent="0.2"/>
    <row r="37" spans="1:72" s="9" customFormat="1" x14ac:dyDescent="0.2"/>
    <row r="38" spans="1:72" s="9" customFormat="1" x14ac:dyDescent="0.2"/>
    <row r="39" spans="1:72" s="9" customFormat="1" x14ac:dyDescent="0.2"/>
    <row r="40" spans="1:72" s="9" customFormat="1" x14ac:dyDescent="0.2"/>
    <row r="41" spans="1:72" s="9" customFormat="1" x14ac:dyDescent="0.2"/>
    <row r="42" spans="1:72" s="9" customFormat="1" x14ac:dyDescent="0.2"/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</sheetData>
  <mergeCells count="24">
    <mergeCell ref="A3:A5"/>
    <mergeCell ref="B3:B5"/>
    <mergeCell ref="C3:C5"/>
    <mergeCell ref="D3:D5"/>
    <mergeCell ref="E3:E5"/>
    <mergeCell ref="A1:B2"/>
    <mergeCell ref="C1:J2"/>
    <mergeCell ref="K1:M1"/>
    <mergeCell ref="N1:N2"/>
    <mergeCell ref="K2:M2"/>
    <mergeCell ref="N4:N5"/>
    <mergeCell ref="B17:D18"/>
    <mergeCell ref="E17:F17"/>
    <mergeCell ref="E18:F18"/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</mergeCells>
  <conditionalFormatting sqref="L6:M8">
    <cfRule type="expression" priority="6" stopIfTrue="1">
      <formula>#REF!&gt;TODAY()+30</formula>
    </cfRule>
  </conditionalFormatting>
  <conditionalFormatting sqref="K6:K8">
    <cfRule type="expression" priority="2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13025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13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Obras</vt:lpstr>
      <vt:lpstr>Equipamentos</vt:lpstr>
      <vt:lpstr>Capacitação</vt:lpstr>
      <vt:lpstr>Pesquisa</vt:lpstr>
      <vt:lpstr>Custeio</vt:lpstr>
      <vt:lpstr>Capacitação!Area_de_impressao</vt:lpstr>
      <vt:lpstr>Custeio!Area_de_impressao</vt:lpstr>
      <vt:lpstr>Equipamentos!Area_de_impressao</vt:lpstr>
      <vt:lpstr>Obras!Area_de_impressao</vt:lpstr>
      <vt:lpstr>Pesquisa!Area_de_impressao</vt:lpstr>
      <vt:lpstr>Capacitação!Titulos_de_impressao</vt:lpstr>
      <vt:lpstr>Custeio!Titulos_de_impressao</vt:lpstr>
      <vt:lpstr>Equipamentos!Titulos_de_impressao</vt:lpstr>
      <vt:lpstr>Obras!Titulos_de_impressao</vt:lpstr>
      <vt:lpstr>Pesquisa!Titulos_de_impressao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10568418</dc:creator>
  <cp:lastModifiedBy>Margareth Pettersen Roque</cp:lastModifiedBy>
  <cp:lastPrinted>2017-06-05T16:47:34Z</cp:lastPrinted>
  <dcterms:created xsi:type="dcterms:W3CDTF">2009-03-11T17:12:37Z</dcterms:created>
  <dcterms:modified xsi:type="dcterms:W3CDTF">2020-08-14T20:46:43Z</dcterms:modified>
</cp:coreProperties>
</file>